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ilya\Desktop\"/>
    </mc:Choice>
  </mc:AlternateContent>
  <xr:revisionPtr revIDLastSave="0" documentId="13_ncr:1_{90BF6BF0-A6D8-4A1D-A527-FDB0400963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cial Model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h6wkSB6vzdm3GPKD+gJdBcZLe6VA=="/>
    </ext>
  </extLst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AH23" i="1"/>
  <c r="AI23" i="1"/>
  <c r="AG23" i="1"/>
  <c r="D203" i="1"/>
  <c r="D182" i="1"/>
  <c r="C15" i="2" l="1"/>
  <c r="C13" i="2" s="1"/>
  <c r="J16" i="2" s="1"/>
  <c r="B15" i="2"/>
  <c r="B13" i="2"/>
  <c r="I16" i="2" s="1"/>
  <c r="I12" i="2"/>
  <c r="I11" i="2"/>
  <c r="I14" i="2" s="1"/>
  <c r="K10" i="2"/>
  <c r="J10" i="2"/>
  <c r="I10" i="2"/>
  <c r="D9" i="2"/>
  <c r="D13" i="2" s="1"/>
  <c r="K16" i="2" s="1"/>
  <c r="C9" i="2"/>
  <c r="J7" i="2" s="1"/>
  <c r="K8" i="2"/>
  <c r="J8" i="2"/>
  <c r="I8" i="2"/>
  <c r="K7" i="2"/>
  <c r="K11" i="2" s="1"/>
  <c r="I7" i="2"/>
  <c r="I13" i="2" s="1"/>
  <c r="B36" i="1"/>
  <c r="C244" i="1"/>
  <c r="I219" i="1"/>
  <c r="C164" i="1"/>
  <c r="C163" i="1"/>
  <c r="C149" i="1"/>
  <c r="C145" i="1"/>
  <c r="C143" i="1"/>
  <c r="D134" i="1"/>
  <c r="E134" i="1" s="1"/>
  <c r="F134" i="1" s="1"/>
  <c r="G134" i="1" s="1"/>
  <c r="H134" i="1" s="1"/>
  <c r="I134" i="1" s="1"/>
  <c r="J134" i="1" s="1"/>
  <c r="K134" i="1" s="1"/>
  <c r="L134" i="1" s="1"/>
  <c r="M134" i="1" s="1"/>
  <c r="N134" i="1" s="1"/>
  <c r="O134" i="1" s="1"/>
  <c r="P134" i="1" s="1"/>
  <c r="Q134" i="1" s="1"/>
  <c r="R134" i="1" s="1"/>
  <c r="S134" i="1" s="1"/>
  <c r="T134" i="1" s="1"/>
  <c r="U134" i="1" s="1"/>
  <c r="V134" i="1" s="1"/>
  <c r="W134" i="1" s="1"/>
  <c r="X134" i="1" s="1"/>
  <c r="Y134" i="1" s="1"/>
  <c r="Z134" i="1" s="1"/>
  <c r="AA134" i="1" s="1"/>
  <c r="AB134" i="1" s="1"/>
  <c r="AC134" i="1" s="1"/>
  <c r="AD134" i="1" s="1"/>
  <c r="AE134" i="1" s="1"/>
  <c r="AF134" i="1" s="1"/>
  <c r="AG134" i="1" s="1"/>
  <c r="AH134" i="1" s="1"/>
  <c r="AI134" i="1" s="1"/>
  <c r="AJ134" i="1" s="1"/>
  <c r="AK134" i="1" s="1"/>
  <c r="AL134" i="1" s="1"/>
  <c r="AM134" i="1" s="1"/>
  <c r="D133" i="1"/>
  <c r="E133" i="1" s="1"/>
  <c r="F133" i="1" s="1"/>
  <c r="G133" i="1" s="1"/>
  <c r="H133" i="1" s="1"/>
  <c r="I133" i="1" s="1"/>
  <c r="J133" i="1" s="1"/>
  <c r="K133" i="1" s="1"/>
  <c r="L133" i="1" s="1"/>
  <c r="M133" i="1" s="1"/>
  <c r="N133" i="1" s="1"/>
  <c r="O133" i="1" s="1"/>
  <c r="P133" i="1" s="1"/>
  <c r="Q133" i="1" s="1"/>
  <c r="R133" i="1" s="1"/>
  <c r="S133" i="1" s="1"/>
  <c r="T133" i="1" s="1"/>
  <c r="U133" i="1" s="1"/>
  <c r="V133" i="1" s="1"/>
  <c r="W133" i="1" s="1"/>
  <c r="X133" i="1" s="1"/>
  <c r="Y133" i="1" s="1"/>
  <c r="Z133" i="1" s="1"/>
  <c r="AA133" i="1" s="1"/>
  <c r="AB133" i="1" s="1"/>
  <c r="AC133" i="1" s="1"/>
  <c r="AD133" i="1" s="1"/>
  <c r="AE133" i="1" s="1"/>
  <c r="AF133" i="1" s="1"/>
  <c r="AG133" i="1" s="1"/>
  <c r="AH133" i="1" s="1"/>
  <c r="AI133" i="1" s="1"/>
  <c r="AJ133" i="1" s="1"/>
  <c r="AK133" i="1" s="1"/>
  <c r="AL133" i="1" s="1"/>
  <c r="AM133" i="1" s="1"/>
  <c r="C129" i="1"/>
  <c r="C124" i="1"/>
  <c r="D106" i="1"/>
  <c r="E106" i="1" s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AM106" i="1" s="1"/>
  <c r="D105" i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AM105" i="1" s="1"/>
  <c r="C101" i="1"/>
  <c r="C96" i="1"/>
  <c r="D78" i="1"/>
  <c r="E78" i="1" s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D77" i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C68" i="1"/>
  <c r="C73" i="1"/>
  <c r="P215" i="1"/>
  <c r="Q215" i="1"/>
  <c r="O215" i="1"/>
  <c r="L215" i="1"/>
  <c r="M215" i="1"/>
  <c r="K215" i="1"/>
  <c r="E234" i="1"/>
  <c r="F234" i="1"/>
  <c r="D234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E180" i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C154" i="1" l="1"/>
  <c r="C159" i="1"/>
  <c r="J11" i="2"/>
  <c r="J14" i="2" s="1"/>
  <c r="J18" i="2" s="1"/>
  <c r="P9" i="2"/>
  <c r="J13" i="2"/>
  <c r="I18" i="2"/>
  <c r="J12" i="2"/>
  <c r="O9" i="2"/>
  <c r="K12" i="2"/>
  <c r="K13" i="2"/>
  <c r="K14" i="2" s="1"/>
  <c r="K18" i="2" s="1"/>
  <c r="Q9" i="2"/>
  <c r="P216" i="1"/>
  <c r="Q216" i="1"/>
  <c r="O216" i="1"/>
  <c r="I220" i="1"/>
  <c r="I221" i="1" s="1"/>
  <c r="I222" i="1" s="1"/>
  <c r="I223" i="1" s="1"/>
  <c r="I224" i="1" s="1"/>
  <c r="E224" i="1"/>
  <c r="F224" i="1"/>
  <c r="D224" i="1"/>
  <c r="E223" i="1"/>
  <c r="F223" i="1"/>
  <c r="D223" i="1"/>
  <c r="E233" i="1"/>
  <c r="F233" i="1"/>
  <c r="D233" i="1"/>
  <c r="E232" i="1"/>
  <c r="F232" i="1"/>
  <c r="D232" i="1"/>
  <c r="E230" i="1"/>
  <c r="F230" i="1"/>
  <c r="D230" i="1"/>
  <c r="D220" i="1"/>
  <c r="E218" i="1"/>
  <c r="F218" i="1"/>
  <c r="F231" i="1" s="1"/>
  <c r="D218" i="1"/>
  <c r="D231" i="1" s="1"/>
  <c r="E215" i="1"/>
  <c r="E225" i="1" s="1"/>
  <c r="F215" i="1"/>
  <c r="F225" i="1" s="1"/>
  <c r="D215" i="1"/>
  <c r="D225" i="1" s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E199" i="1"/>
  <c r="E204" i="1"/>
  <c r="D204" i="1"/>
  <c r="D199" i="1"/>
  <c r="D180" i="1"/>
  <c r="O11" i="2" l="1"/>
  <c r="AA4" i="2"/>
  <c r="W4" i="2"/>
  <c r="Y4" i="2"/>
  <c r="AC4" i="2"/>
  <c r="Q11" i="2"/>
  <c r="X4" i="2"/>
  <c r="P11" i="2"/>
  <c r="AB4" i="2"/>
  <c r="F235" i="1"/>
  <c r="D222" i="1"/>
  <c r="F222" i="1"/>
  <c r="D235" i="1"/>
  <c r="E231" i="1"/>
  <c r="E235" i="1" s="1"/>
  <c r="E222" i="1"/>
  <c r="AA5" i="2" l="1"/>
  <c r="AA6" i="2" s="1"/>
  <c r="AA7" i="2" s="1"/>
  <c r="AA8" i="2" s="1"/>
  <c r="AA9" i="2" s="1"/>
  <c r="AA10" i="2" s="1"/>
  <c r="AA11" i="2" s="1"/>
  <c r="AA12" i="2" s="1"/>
  <c r="AA13" i="2" s="1"/>
  <c r="AA14" i="2" s="1"/>
  <c r="AA15" i="2" s="1"/>
  <c r="X5" i="2"/>
  <c r="AC5" i="2"/>
  <c r="AC6" i="2" s="1"/>
  <c r="AC7" i="2" s="1"/>
  <c r="AC8" i="2" s="1"/>
  <c r="AC9" i="2" s="1"/>
  <c r="AC10" i="2" s="1"/>
  <c r="AC11" i="2" s="1"/>
  <c r="AC12" i="2" s="1"/>
  <c r="AC13" i="2" s="1"/>
  <c r="AC14" i="2" s="1"/>
  <c r="AC15" i="2" s="1"/>
  <c r="Y5" i="2"/>
  <c r="AB5" i="2"/>
  <c r="AB6" i="2" s="1"/>
  <c r="AB7" i="2" s="1"/>
  <c r="AB8" i="2" s="1"/>
  <c r="AB9" i="2" s="1"/>
  <c r="AB10" i="2" s="1"/>
  <c r="AB11" i="2" s="1"/>
  <c r="AB12" i="2" s="1"/>
  <c r="AB13" i="2" s="1"/>
  <c r="AB14" i="2" s="1"/>
  <c r="AB15" i="2" s="1"/>
  <c r="AB16" i="2"/>
  <c r="W5" i="2"/>
  <c r="O128" i="1"/>
  <c r="O158" i="1" s="1"/>
  <c r="N128" i="1"/>
  <c r="M128" i="1"/>
  <c r="L128" i="1"/>
  <c r="K128" i="1"/>
  <c r="J128" i="1"/>
  <c r="I128" i="1"/>
  <c r="H128" i="1"/>
  <c r="G128" i="1"/>
  <c r="G158" i="1" s="1"/>
  <c r="F128" i="1"/>
  <c r="E128" i="1"/>
  <c r="D128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H72" i="1"/>
  <c r="G72" i="1"/>
  <c r="F72" i="1"/>
  <c r="E72" i="1"/>
  <c r="D72" i="1"/>
  <c r="J72" i="1"/>
  <c r="K72" i="1"/>
  <c r="L72" i="1"/>
  <c r="M72" i="1"/>
  <c r="N72" i="1"/>
  <c r="O72" i="1"/>
  <c r="I72" i="1"/>
  <c r="E45" i="1"/>
  <c r="V72" i="1" s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D163" i="1"/>
  <c r="C114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F124" i="1"/>
  <c r="F154" i="1" s="1"/>
  <c r="G124" i="1"/>
  <c r="G154" i="1" s="1"/>
  <c r="H124" i="1"/>
  <c r="H154" i="1" s="1"/>
  <c r="I124" i="1"/>
  <c r="I154" i="1" s="1"/>
  <c r="J124" i="1"/>
  <c r="J154" i="1" s="1"/>
  <c r="K124" i="1"/>
  <c r="K154" i="1" s="1"/>
  <c r="L124" i="1"/>
  <c r="M124" i="1"/>
  <c r="M154" i="1" s="1"/>
  <c r="N124" i="1"/>
  <c r="N154" i="1" s="1"/>
  <c r="O124" i="1"/>
  <c r="O154" i="1" s="1"/>
  <c r="P124" i="1"/>
  <c r="P154" i="1" s="1"/>
  <c r="Q124" i="1"/>
  <c r="Q154" i="1" s="1"/>
  <c r="R124" i="1"/>
  <c r="R154" i="1" s="1"/>
  <c r="S124" i="1"/>
  <c r="S154" i="1" s="1"/>
  <c r="T124" i="1"/>
  <c r="U124" i="1"/>
  <c r="U154" i="1" s="1"/>
  <c r="V124" i="1"/>
  <c r="V154" i="1" s="1"/>
  <c r="W124" i="1"/>
  <c r="W154" i="1" s="1"/>
  <c r="X124" i="1"/>
  <c r="X154" i="1" s="1"/>
  <c r="Y124" i="1"/>
  <c r="Y154" i="1" s="1"/>
  <c r="Z124" i="1"/>
  <c r="Z154" i="1" s="1"/>
  <c r="AA124" i="1"/>
  <c r="AA154" i="1" s="1"/>
  <c r="AB124" i="1"/>
  <c r="AC124" i="1"/>
  <c r="AC154" i="1" s="1"/>
  <c r="AD124" i="1"/>
  <c r="AD154" i="1" s="1"/>
  <c r="AE124" i="1"/>
  <c r="AE154" i="1" s="1"/>
  <c r="AF124" i="1"/>
  <c r="AF154" i="1" s="1"/>
  <c r="AG124" i="1"/>
  <c r="AG154" i="1" s="1"/>
  <c r="AH124" i="1"/>
  <c r="AH154" i="1" s="1"/>
  <c r="AI124" i="1"/>
  <c r="AI154" i="1" s="1"/>
  <c r="AJ124" i="1"/>
  <c r="AK124" i="1"/>
  <c r="AK154" i="1" s="1"/>
  <c r="AL124" i="1"/>
  <c r="AL154" i="1" s="1"/>
  <c r="AM124" i="1"/>
  <c r="AM154" i="1" s="1"/>
  <c r="E124" i="1"/>
  <c r="E154" i="1" s="1"/>
  <c r="D124" i="1"/>
  <c r="E96" i="1"/>
  <c r="D96" i="1"/>
  <c r="D86" i="1"/>
  <c r="E86" i="1" s="1"/>
  <c r="F86" i="1" s="1"/>
  <c r="G86" i="1" s="1"/>
  <c r="H86" i="1" s="1"/>
  <c r="I86" i="1" s="1"/>
  <c r="J86" i="1" s="1"/>
  <c r="K86" i="1" s="1"/>
  <c r="L86" i="1" s="1"/>
  <c r="M86" i="1" s="1"/>
  <c r="E68" i="1"/>
  <c r="D68" i="1"/>
  <c r="D58" i="1"/>
  <c r="C125" i="1"/>
  <c r="C155" i="1" s="1"/>
  <c r="C118" i="1"/>
  <c r="C117" i="1"/>
  <c r="C116" i="1"/>
  <c r="C97" i="1"/>
  <c r="C90" i="1"/>
  <c r="C89" i="1"/>
  <c r="C88" i="1"/>
  <c r="E88" i="1" s="1"/>
  <c r="C71" i="1"/>
  <c r="C157" i="1" s="1"/>
  <c r="C70" i="1"/>
  <c r="C156" i="1" s="1"/>
  <c r="C69" i="1"/>
  <c r="C62" i="1"/>
  <c r="E62" i="1" s="1"/>
  <c r="C61" i="1"/>
  <c r="C60" i="1"/>
  <c r="D33" i="1"/>
  <c r="C33" i="1"/>
  <c r="H158" i="1" l="1"/>
  <c r="I158" i="1"/>
  <c r="J158" i="1"/>
  <c r="AJ154" i="1"/>
  <c r="AB154" i="1"/>
  <c r="T154" i="1"/>
  <c r="L154" i="1"/>
  <c r="K158" i="1"/>
  <c r="D158" i="1"/>
  <c r="L158" i="1"/>
  <c r="C147" i="1"/>
  <c r="E158" i="1"/>
  <c r="M158" i="1"/>
  <c r="D154" i="1"/>
  <c r="F158" i="1"/>
  <c r="N158" i="1"/>
  <c r="Y6" i="2"/>
  <c r="Y7" i="2" s="1"/>
  <c r="Y8" i="2" s="1"/>
  <c r="Y9" i="2" s="1"/>
  <c r="Y10" i="2" s="1"/>
  <c r="Y11" i="2" s="1"/>
  <c r="Y12" i="2" s="1"/>
  <c r="Y13" i="2" s="1"/>
  <c r="Y14" i="2" s="1"/>
  <c r="Y15" i="2" s="1"/>
  <c r="Y16" i="2"/>
  <c r="Q12" i="2" s="1"/>
  <c r="Q16" i="2" s="1"/>
  <c r="X6" i="2"/>
  <c r="X7" i="2" s="1"/>
  <c r="X8" i="2" s="1"/>
  <c r="X9" i="2" s="1"/>
  <c r="X10" i="2" s="1"/>
  <c r="X11" i="2" s="1"/>
  <c r="X12" i="2" s="1"/>
  <c r="X13" i="2" s="1"/>
  <c r="X14" i="2" s="1"/>
  <c r="X15" i="2" s="1"/>
  <c r="AA16" i="2"/>
  <c r="W6" i="2"/>
  <c r="W7" i="2" s="1"/>
  <c r="W8" i="2" s="1"/>
  <c r="W9" i="2" s="1"/>
  <c r="W10" i="2" s="1"/>
  <c r="W11" i="2" s="1"/>
  <c r="W12" i="2" s="1"/>
  <c r="W13" i="2" s="1"/>
  <c r="W14" i="2" s="1"/>
  <c r="W15" i="2" s="1"/>
  <c r="AC16" i="2"/>
  <c r="AI116" i="1"/>
  <c r="C146" i="1"/>
  <c r="D118" i="1"/>
  <c r="C148" i="1"/>
  <c r="E114" i="1"/>
  <c r="C144" i="1"/>
  <c r="D114" i="1"/>
  <c r="D144" i="1" s="1"/>
  <c r="T100" i="1"/>
  <c r="P128" i="1"/>
  <c r="P158" i="1" s="1"/>
  <c r="X128" i="1"/>
  <c r="S100" i="1"/>
  <c r="V100" i="1"/>
  <c r="R128" i="1"/>
  <c r="W100" i="1"/>
  <c r="S128" i="1"/>
  <c r="AA100" i="1"/>
  <c r="W128" i="1"/>
  <c r="W158" i="1" s="1"/>
  <c r="R72" i="1"/>
  <c r="Z128" i="1"/>
  <c r="AA128" i="1"/>
  <c r="Z72" i="1"/>
  <c r="U100" i="1"/>
  <c r="Q128" i="1"/>
  <c r="Y128" i="1"/>
  <c r="P100" i="1"/>
  <c r="X100" i="1"/>
  <c r="T128" i="1"/>
  <c r="Q100" i="1"/>
  <c r="Y100" i="1"/>
  <c r="U128" i="1"/>
  <c r="R100" i="1"/>
  <c r="Z100" i="1"/>
  <c r="V128" i="1"/>
  <c r="V158" i="1" s="1"/>
  <c r="U72" i="1"/>
  <c r="F45" i="1"/>
  <c r="P72" i="1"/>
  <c r="T72" i="1"/>
  <c r="AA72" i="1"/>
  <c r="S72" i="1"/>
  <c r="Q72" i="1"/>
  <c r="Y72" i="1"/>
  <c r="X72" i="1"/>
  <c r="W72" i="1"/>
  <c r="AJ114" i="1"/>
  <c r="AI114" i="1"/>
  <c r="AA114" i="1"/>
  <c r="K114" i="1"/>
  <c r="AH114" i="1"/>
  <c r="Z114" i="1"/>
  <c r="R114" i="1"/>
  <c r="J114" i="1"/>
  <c r="T114" i="1"/>
  <c r="S114" i="1"/>
  <c r="AG114" i="1"/>
  <c r="Y114" i="1"/>
  <c r="Q114" i="1"/>
  <c r="I114" i="1"/>
  <c r="AB114" i="1"/>
  <c r="H114" i="1"/>
  <c r="AM114" i="1"/>
  <c r="AE114" i="1"/>
  <c r="W114" i="1"/>
  <c r="O114" i="1"/>
  <c r="G114" i="1"/>
  <c r="L114" i="1"/>
  <c r="AF114" i="1"/>
  <c r="X114" i="1"/>
  <c r="AL114" i="1"/>
  <c r="AD114" i="1"/>
  <c r="V114" i="1"/>
  <c r="N114" i="1"/>
  <c r="F114" i="1"/>
  <c r="P114" i="1"/>
  <c r="AK114" i="1"/>
  <c r="AC114" i="1"/>
  <c r="U114" i="1"/>
  <c r="M114" i="1"/>
  <c r="D116" i="1"/>
  <c r="D88" i="1"/>
  <c r="AM118" i="1"/>
  <c r="H118" i="1"/>
  <c r="G118" i="1"/>
  <c r="K88" i="1"/>
  <c r="L116" i="1"/>
  <c r="K116" i="1"/>
  <c r="D62" i="1"/>
  <c r="E90" i="1"/>
  <c r="E116" i="1"/>
  <c r="K118" i="1"/>
  <c r="S118" i="1"/>
  <c r="S148" i="1" s="1"/>
  <c r="AA118" i="1"/>
  <c r="AI118" i="1"/>
  <c r="L118" i="1"/>
  <c r="T118" i="1"/>
  <c r="AB118" i="1"/>
  <c r="AJ118" i="1"/>
  <c r="M118" i="1"/>
  <c r="U118" i="1"/>
  <c r="U148" i="1" s="1"/>
  <c r="AC118" i="1"/>
  <c r="AK118" i="1"/>
  <c r="F118" i="1"/>
  <c r="N118" i="1"/>
  <c r="V118" i="1"/>
  <c r="AD118" i="1"/>
  <c r="AL118" i="1"/>
  <c r="I118" i="1"/>
  <c r="I148" i="1" s="1"/>
  <c r="Q118" i="1"/>
  <c r="Y118" i="1"/>
  <c r="AG118" i="1"/>
  <c r="J118" i="1"/>
  <c r="R118" i="1"/>
  <c r="Z118" i="1"/>
  <c r="AH118" i="1"/>
  <c r="D90" i="1"/>
  <c r="E118" i="1"/>
  <c r="E148" i="1" s="1"/>
  <c r="P118" i="1"/>
  <c r="T116" i="1"/>
  <c r="J88" i="1"/>
  <c r="R88" i="1"/>
  <c r="Z88" i="1"/>
  <c r="AH88" i="1"/>
  <c r="L88" i="1"/>
  <c r="T88" i="1"/>
  <c r="AB88" i="1"/>
  <c r="AJ88" i="1"/>
  <c r="M88" i="1"/>
  <c r="U88" i="1"/>
  <c r="AC88" i="1"/>
  <c r="AK88" i="1"/>
  <c r="F88" i="1"/>
  <c r="N88" i="1"/>
  <c r="V88" i="1"/>
  <c r="AD88" i="1"/>
  <c r="AL88" i="1"/>
  <c r="G88" i="1"/>
  <c r="O88" i="1"/>
  <c r="W88" i="1"/>
  <c r="AE88" i="1"/>
  <c r="AM88" i="1"/>
  <c r="H88" i="1"/>
  <c r="P88" i="1"/>
  <c r="X88" i="1"/>
  <c r="AF88" i="1"/>
  <c r="Y88" i="1"/>
  <c r="AA88" i="1"/>
  <c r="AG88" i="1"/>
  <c r="AI88" i="1"/>
  <c r="Q88" i="1"/>
  <c r="S88" i="1"/>
  <c r="O118" i="1"/>
  <c r="S116" i="1"/>
  <c r="AF118" i="1"/>
  <c r="AJ116" i="1"/>
  <c r="I88" i="1"/>
  <c r="F60" i="1"/>
  <c r="N60" i="1"/>
  <c r="V60" i="1"/>
  <c r="AD60" i="1"/>
  <c r="AL60" i="1"/>
  <c r="G60" i="1"/>
  <c r="O60" i="1"/>
  <c r="W60" i="1"/>
  <c r="AE60" i="1"/>
  <c r="AM60" i="1"/>
  <c r="H60" i="1"/>
  <c r="P60" i="1"/>
  <c r="X60" i="1"/>
  <c r="AF60" i="1"/>
  <c r="I60" i="1"/>
  <c r="Q60" i="1"/>
  <c r="Y60" i="1"/>
  <c r="AG60" i="1"/>
  <c r="J60" i="1"/>
  <c r="R60" i="1"/>
  <c r="Z60" i="1"/>
  <c r="AH60" i="1"/>
  <c r="K60" i="1"/>
  <c r="S60" i="1"/>
  <c r="AA60" i="1"/>
  <c r="AI60" i="1"/>
  <c r="L60" i="1"/>
  <c r="T60" i="1"/>
  <c r="AB60" i="1"/>
  <c r="AJ60" i="1"/>
  <c r="M60" i="1"/>
  <c r="U60" i="1"/>
  <c r="AC60" i="1"/>
  <c r="AK60" i="1"/>
  <c r="F62" i="1"/>
  <c r="N62" i="1"/>
  <c r="V62" i="1"/>
  <c r="AD62" i="1"/>
  <c r="AL62" i="1"/>
  <c r="G62" i="1"/>
  <c r="O62" i="1"/>
  <c r="W62" i="1"/>
  <c r="AE62" i="1"/>
  <c r="AM62" i="1"/>
  <c r="F90" i="1"/>
  <c r="N90" i="1"/>
  <c r="V90" i="1"/>
  <c r="AD90" i="1"/>
  <c r="AL90" i="1"/>
  <c r="H62" i="1"/>
  <c r="P62" i="1"/>
  <c r="X62" i="1"/>
  <c r="AF62" i="1"/>
  <c r="I62" i="1"/>
  <c r="Q62" i="1"/>
  <c r="Y62" i="1"/>
  <c r="AG62" i="1"/>
  <c r="H90" i="1"/>
  <c r="P90" i="1"/>
  <c r="X90" i="1"/>
  <c r="AF90" i="1"/>
  <c r="J62" i="1"/>
  <c r="R62" i="1"/>
  <c r="Z62" i="1"/>
  <c r="AH62" i="1"/>
  <c r="I90" i="1"/>
  <c r="Q90" i="1"/>
  <c r="Y90" i="1"/>
  <c r="AG90" i="1"/>
  <c r="K62" i="1"/>
  <c r="S62" i="1"/>
  <c r="AA62" i="1"/>
  <c r="AI62" i="1"/>
  <c r="J90" i="1"/>
  <c r="R90" i="1"/>
  <c r="Z90" i="1"/>
  <c r="AH90" i="1"/>
  <c r="L62" i="1"/>
  <c r="T62" i="1"/>
  <c r="AB62" i="1"/>
  <c r="AJ62" i="1"/>
  <c r="K90" i="1"/>
  <c r="S90" i="1"/>
  <c r="AA90" i="1"/>
  <c r="AI90" i="1"/>
  <c r="M62" i="1"/>
  <c r="U62" i="1"/>
  <c r="AC62" i="1"/>
  <c r="AK62" i="1"/>
  <c r="L90" i="1"/>
  <c r="T90" i="1"/>
  <c r="AB90" i="1"/>
  <c r="AJ90" i="1"/>
  <c r="U90" i="1"/>
  <c r="W90" i="1"/>
  <c r="AC90" i="1"/>
  <c r="AE90" i="1"/>
  <c r="M90" i="1"/>
  <c r="O90" i="1"/>
  <c r="D60" i="1"/>
  <c r="AE118" i="1"/>
  <c r="AE148" i="1" s="1"/>
  <c r="AM90" i="1"/>
  <c r="G116" i="1"/>
  <c r="G146" i="1" s="1"/>
  <c r="O116" i="1"/>
  <c r="O146" i="1" s="1"/>
  <c r="W116" i="1"/>
  <c r="AE116" i="1"/>
  <c r="AE146" i="1" s="1"/>
  <c r="AM116" i="1"/>
  <c r="AM146" i="1" s="1"/>
  <c r="H116" i="1"/>
  <c r="H146" i="1" s="1"/>
  <c r="P116" i="1"/>
  <c r="P146" i="1" s="1"/>
  <c r="X116" i="1"/>
  <c r="X146" i="1" s="1"/>
  <c r="AF116" i="1"/>
  <c r="AF146" i="1" s="1"/>
  <c r="I116" i="1"/>
  <c r="I146" i="1" s="1"/>
  <c r="Q116" i="1"/>
  <c r="Y116" i="1"/>
  <c r="Y146" i="1" s="1"/>
  <c r="AG116" i="1"/>
  <c r="AG146" i="1" s="1"/>
  <c r="J116" i="1"/>
  <c r="J146" i="1" s="1"/>
  <c r="R116" i="1"/>
  <c r="R146" i="1" s="1"/>
  <c r="Z116" i="1"/>
  <c r="Z146" i="1" s="1"/>
  <c r="AH116" i="1"/>
  <c r="AH146" i="1" s="1"/>
  <c r="M116" i="1"/>
  <c r="M146" i="1" s="1"/>
  <c r="U116" i="1"/>
  <c r="AC116" i="1"/>
  <c r="AC146" i="1" s="1"/>
  <c r="AK116" i="1"/>
  <c r="AK146" i="1" s="1"/>
  <c r="F116" i="1"/>
  <c r="F146" i="1" s="1"/>
  <c r="N116" i="1"/>
  <c r="N146" i="1" s="1"/>
  <c r="V116" i="1"/>
  <c r="V146" i="1" s="1"/>
  <c r="AD116" i="1"/>
  <c r="AD146" i="1" s="1"/>
  <c r="AL116" i="1"/>
  <c r="AL146" i="1" s="1"/>
  <c r="E60" i="1"/>
  <c r="X118" i="1"/>
  <c r="X148" i="1" s="1"/>
  <c r="AB116" i="1"/>
  <c r="AB146" i="1" s="1"/>
  <c r="AK90" i="1"/>
  <c r="W118" i="1"/>
  <c r="W148" i="1" s="1"/>
  <c r="AA116" i="1"/>
  <c r="AA146" i="1" s="1"/>
  <c r="G90" i="1"/>
  <c r="N86" i="1"/>
  <c r="E58" i="1"/>
  <c r="F58" i="1" s="1"/>
  <c r="G58" i="1" s="1"/>
  <c r="H58" i="1" s="1"/>
  <c r="I58" i="1" s="1"/>
  <c r="L28" i="1"/>
  <c r="K28" i="1"/>
  <c r="F220" i="1" s="1"/>
  <c r="J28" i="1"/>
  <c r="E220" i="1" s="1"/>
  <c r="L26" i="1"/>
  <c r="K26" i="1"/>
  <c r="J26" i="1"/>
  <c r="J30" i="1" s="1"/>
  <c r="C31" i="1"/>
  <c r="E27" i="1"/>
  <c r="L25" i="1" s="1"/>
  <c r="F214" i="1" s="1"/>
  <c r="D27" i="1"/>
  <c r="D31" i="1" s="1"/>
  <c r="J25" i="1"/>
  <c r="D214" i="1" s="1"/>
  <c r="AJ146" i="1" l="1"/>
  <c r="AH148" i="1"/>
  <c r="AL148" i="1"/>
  <c r="M148" i="1"/>
  <c r="K148" i="1"/>
  <c r="H148" i="1"/>
  <c r="I144" i="1"/>
  <c r="AI146" i="1"/>
  <c r="G148" i="1"/>
  <c r="AF148" i="1"/>
  <c r="Z148" i="1"/>
  <c r="AD148" i="1"/>
  <c r="AJ148" i="1"/>
  <c r="E146" i="1"/>
  <c r="AM148" i="1"/>
  <c r="F144" i="1"/>
  <c r="G144" i="1"/>
  <c r="Y158" i="1"/>
  <c r="S146" i="1"/>
  <c r="R148" i="1"/>
  <c r="V148" i="1"/>
  <c r="AB148" i="1"/>
  <c r="Q158" i="1"/>
  <c r="S158" i="1"/>
  <c r="X158" i="1"/>
  <c r="O148" i="1"/>
  <c r="J148" i="1"/>
  <c r="N148" i="1"/>
  <c r="T148" i="1"/>
  <c r="D146" i="1"/>
  <c r="U158" i="1"/>
  <c r="T146" i="1"/>
  <c r="AG148" i="1"/>
  <c r="F148" i="1"/>
  <c r="L148" i="1"/>
  <c r="K146" i="1"/>
  <c r="R158" i="1"/>
  <c r="E144" i="1"/>
  <c r="P148" i="1"/>
  <c r="Y148" i="1"/>
  <c r="AK148" i="1"/>
  <c r="AI148" i="1"/>
  <c r="L146" i="1"/>
  <c r="AA158" i="1"/>
  <c r="U146" i="1"/>
  <c r="Q146" i="1"/>
  <c r="W146" i="1"/>
  <c r="Q148" i="1"/>
  <c r="AC148" i="1"/>
  <c r="AA148" i="1"/>
  <c r="H144" i="1"/>
  <c r="T158" i="1"/>
  <c r="Z158" i="1"/>
  <c r="D148" i="1"/>
  <c r="M216" i="1"/>
  <c r="W16" i="2"/>
  <c r="O12" i="2" s="1"/>
  <c r="O16" i="2" s="1"/>
  <c r="X16" i="2"/>
  <c r="P12" i="2" s="1"/>
  <c r="P16" i="2" s="1"/>
  <c r="J29" i="1"/>
  <c r="K216" i="1"/>
  <c r="K34" i="1"/>
  <c r="E221" i="1"/>
  <c r="J34" i="1"/>
  <c r="D221" i="1"/>
  <c r="AL128" i="1"/>
  <c r="AD128" i="1"/>
  <c r="AH100" i="1"/>
  <c r="AE128" i="1"/>
  <c r="AK128" i="1"/>
  <c r="AC128" i="1"/>
  <c r="AG100" i="1"/>
  <c r="AH128" i="1"/>
  <c r="AL100" i="1"/>
  <c r="AJ128" i="1"/>
  <c r="AB128" i="1"/>
  <c r="AB158" i="1" s="1"/>
  <c r="AF100" i="1"/>
  <c r="AI128" i="1"/>
  <c r="AM100" i="1"/>
  <c r="AE100" i="1"/>
  <c r="AD100" i="1"/>
  <c r="AG128" i="1"/>
  <c r="AG158" i="1" s="1"/>
  <c r="AK100" i="1"/>
  <c r="AC100" i="1"/>
  <c r="AF128" i="1"/>
  <c r="AJ100" i="1"/>
  <c r="AB100" i="1"/>
  <c r="AM128" i="1"/>
  <c r="AM158" i="1" s="1"/>
  <c r="AI100" i="1"/>
  <c r="AD72" i="1"/>
  <c r="AL72" i="1"/>
  <c r="AE72" i="1"/>
  <c r="AM72" i="1"/>
  <c r="AF72" i="1"/>
  <c r="AB72" i="1"/>
  <c r="AH72" i="1"/>
  <c r="AG72" i="1"/>
  <c r="AI72" i="1"/>
  <c r="AJ72" i="1"/>
  <c r="AC72" i="1"/>
  <c r="AK72" i="1"/>
  <c r="K30" i="1"/>
  <c r="L30" i="1"/>
  <c r="J58" i="1"/>
  <c r="J144" i="1" s="1"/>
  <c r="O86" i="1"/>
  <c r="J31" i="1"/>
  <c r="P27" i="1"/>
  <c r="AG24" i="1" s="1"/>
  <c r="L31" i="1"/>
  <c r="R27" i="1"/>
  <c r="AI24" i="1" s="1"/>
  <c r="L29" i="1"/>
  <c r="K25" i="1"/>
  <c r="E214" i="1" s="1"/>
  <c r="E31" i="1"/>
  <c r="AJ158" i="1" l="1"/>
  <c r="AD158" i="1"/>
  <c r="AL158" i="1"/>
  <c r="AH158" i="1"/>
  <c r="AC158" i="1"/>
  <c r="AI158" i="1"/>
  <c r="AK158" i="1"/>
  <c r="AF158" i="1"/>
  <c r="AE158" i="1"/>
  <c r="Q27" i="1"/>
  <c r="L216" i="1"/>
  <c r="L34" i="1"/>
  <c r="F221" i="1"/>
  <c r="P29" i="1"/>
  <c r="D40" i="1" s="1"/>
  <c r="E40" i="1" s="1"/>
  <c r="P86" i="1"/>
  <c r="K58" i="1"/>
  <c r="K144" i="1" s="1"/>
  <c r="L32" i="1"/>
  <c r="J32" i="1"/>
  <c r="J36" i="1" s="1"/>
  <c r="Z22" i="1"/>
  <c r="R29" i="1"/>
  <c r="D42" i="1" s="1"/>
  <c r="AD22" i="1"/>
  <c r="AB22" i="1"/>
  <c r="X22" i="1"/>
  <c r="K31" i="1"/>
  <c r="K29" i="1"/>
  <c r="AC22" i="1" l="1"/>
  <c r="AH24" i="1"/>
  <c r="D245" i="1"/>
  <c r="Y22" i="1"/>
  <c r="Q29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H26" i="1" s="1"/>
  <c r="D119" i="1"/>
  <c r="E42" i="1"/>
  <c r="D73" i="1"/>
  <c r="F40" i="1"/>
  <c r="D127" i="1"/>
  <c r="D111" i="1"/>
  <c r="D126" i="1"/>
  <c r="D113" i="1"/>
  <c r="D115" i="1"/>
  <c r="D59" i="1"/>
  <c r="D55" i="1"/>
  <c r="D69" i="1" s="1"/>
  <c r="D57" i="1"/>
  <c r="D61" i="1" s="1"/>
  <c r="E73" i="1"/>
  <c r="D71" i="1"/>
  <c r="D70" i="1"/>
  <c r="D63" i="1"/>
  <c r="X23" i="1"/>
  <c r="X24" i="1" s="1"/>
  <c r="X25" i="1" s="1"/>
  <c r="X26" i="1" s="1"/>
  <c r="X27" i="1" s="1"/>
  <c r="L58" i="1"/>
  <c r="L144" i="1" s="1"/>
  <c r="Q86" i="1"/>
  <c r="L36" i="1"/>
  <c r="D47" i="1" s="1"/>
  <c r="AD23" i="1"/>
  <c r="AD24" i="1" s="1"/>
  <c r="AD25" i="1" s="1"/>
  <c r="AD26" i="1" s="1"/>
  <c r="AD27" i="1" s="1"/>
  <c r="Z23" i="1"/>
  <c r="AB23" i="1"/>
  <c r="AB24" i="1" s="1"/>
  <c r="AB25" i="1" s="1"/>
  <c r="AB26" i="1" s="1"/>
  <c r="AB27" i="1" s="1"/>
  <c r="K32" i="1"/>
  <c r="G40" i="1" l="1"/>
  <c r="G70" i="1" s="1"/>
  <c r="D48" i="1"/>
  <c r="D145" i="1"/>
  <c r="D149" i="1"/>
  <c r="D156" i="1"/>
  <c r="D143" i="1"/>
  <c r="D157" i="1"/>
  <c r="E49" i="1"/>
  <c r="D49" i="1"/>
  <c r="D99" i="1"/>
  <c r="D85" i="1"/>
  <c r="D89" i="1" s="1"/>
  <c r="AC23" i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D91" i="1"/>
  <c r="D87" i="1"/>
  <c r="Y23" i="1"/>
  <c r="Y24" i="1" s="1"/>
  <c r="Y25" i="1" s="1"/>
  <c r="Y26" i="1" s="1"/>
  <c r="Y27" i="1" s="1"/>
  <c r="Y28" i="1" s="1"/>
  <c r="D83" i="1"/>
  <c r="D101" i="1" s="1"/>
  <c r="D98" i="1"/>
  <c r="F42" i="1"/>
  <c r="F49" i="1" s="1"/>
  <c r="E245" i="1"/>
  <c r="F73" i="1"/>
  <c r="D141" i="1"/>
  <c r="D129" i="1"/>
  <c r="D159" i="1" s="1"/>
  <c r="D65" i="1"/>
  <c r="D66" i="1" s="1"/>
  <c r="AM83" i="1"/>
  <c r="AM98" i="1"/>
  <c r="AM99" i="1"/>
  <c r="AM91" i="1"/>
  <c r="AM87" i="1"/>
  <c r="AM85" i="1"/>
  <c r="AM89" i="1" s="1"/>
  <c r="AA83" i="1"/>
  <c r="AA98" i="1"/>
  <c r="AA99" i="1"/>
  <c r="AA85" i="1"/>
  <c r="AA89" i="1" s="1"/>
  <c r="AA87" i="1"/>
  <c r="AA91" i="1"/>
  <c r="D117" i="1"/>
  <c r="D147" i="1" s="1"/>
  <c r="Y99" i="1"/>
  <c r="Y83" i="1"/>
  <c r="Y98" i="1"/>
  <c r="Y87" i="1"/>
  <c r="Y91" i="1"/>
  <c r="Y85" i="1"/>
  <c r="Y89" i="1" s="1"/>
  <c r="AD98" i="1"/>
  <c r="AD99" i="1"/>
  <c r="AD83" i="1"/>
  <c r="AD91" i="1"/>
  <c r="AD87" i="1"/>
  <c r="AD85" i="1"/>
  <c r="AD89" i="1" s="1"/>
  <c r="AG99" i="1"/>
  <c r="AG83" i="1"/>
  <c r="AG98" i="1"/>
  <c r="AG85" i="1"/>
  <c r="AG89" i="1" s="1"/>
  <c r="AG87" i="1"/>
  <c r="AG91" i="1"/>
  <c r="AB99" i="1"/>
  <c r="AB98" i="1"/>
  <c r="AB83" i="1"/>
  <c r="AB91" i="1"/>
  <c r="AB87" i="1"/>
  <c r="AB85" i="1"/>
  <c r="AB89" i="1" s="1"/>
  <c r="F55" i="1"/>
  <c r="F57" i="1"/>
  <c r="F59" i="1"/>
  <c r="F70" i="1"/>
  <c r="F71" i="1"/>
  <c r="F63" i="1"/>
  <c r="D125" i="1"/>
  <c r="D155" i="1" s="1"/>
  <c r="F98" i="1"/>
  <c r="F99" i="1"/>
  <c r="F83" i="1"/>
  <c r="F85" i="1"/>
  <c r="F87" i="1"/>
  <c r="F91" i="1"/>
  <c r="I99" i="1"/>
  <c r="I83" i="1"/>
  <c r="I98" i="1"/>
  <c r="I91" i="1"/>
  <c r="I85" i="1"/>
  <c r="I87" i="1"/>
  <c r="O83" i="1"/>
  <c r="O99" i="1"/>
  <c r="O98" i="1"/>
  <c r="O85" i="1"/>
  <c r="O91" i="1"/>
  <c r="O87" i="1"/>
  <c r="G83" i="1"/>
  <c r="G98" i="1"/>
  <c r="G99" i="1"/>
  <c r="G85" i="1"/>
  <c r="G91" i="1"/>
  <c r="G87" i="1"/>
  <c r="R83" i="1"/>
  <c r="R98" i="1"/>
  <c r="R99" i="1"/>
  <c r="R91" i="1"/>
  <c r="R85" i="1"/>
  <c r="R89" i="1" s="1"/>
  <c r="R87" i="1"/>
  <c r="E127" i="1"/>
  <c r="E157" i="1" s="1"/>
  <c r="E126" i="1"/>
  <c r="E111" i="1"/>
  <c r="E115" i="1"/>
  <c r="E113" i="1"/>
  <c r="E119" i="1"/>
  <c r="T99" i="1"/>
  <c r="T98" i="1"/>
  <c r="T83" i="1"/>
  <c r="T91" i="1"/>
  <c r="T87" i="1"/>
  <c r="T85" i="1"/>
  <c r="T89" i="1" s="1"/>
  <c r="Q99" i="1"/>
  <c r="Q83" i="1"/>
  <c r="Q98" i="1"/>
  <c r="Q91" i="1"/>
  <c r="Q85" i="1"/>
  <c r="Q89" i="1" s="1"/>
  <c r="Q87" i="1"/>
  <c r="H98" i="1"/>
  <c r="H99" i="1"/>
  <c r="H83" i="1"/>
  <c r="H87" i="1"/>
  <c r="H85" i="1"/>
  <c r="H91" i="1"/>
  <c r="K83" i="1"/>
  <c r="K98" i="1"/>
  <c r="K99" i="1"/>
  <c r="K85" i="1"/>
  <c r="K91" i="1"/>
  <c r="K87" i="1"/>
  <c r="AE83" i="1"/>
  <c r="AE99" i="1"/>
  <c r="AE98" i="1"/>
  <c r="AE87" i="1"/>
  <c r="AE91" i="1"/>
  <c r="AE85" i="1"/>
  <c r="AE89" i="1" s="1"/>
  <c r="E83" i="1"/>
  <c r="E98" i="1"/>
  <c r="E99" i="1"/>
  <c r="E91" i="1"/>
  <c r="E87" i="1"/>
  <c r="E85" i="1"/>
  <c r="E89" i="1" s="1"/>
  <c r="V98" i="1"/>
  <c r="V99" i="1"/>
  <c r="V83" i="1"/>
  <c r="V91" i="1"/>
  <c r="V87" i="1"/>
  <c r="V85" i="1"/>
  <c r="V89" i="1" s="1"/>
  <c r="AC83" i="1"/>
  <c r="AC98" i="1"/>
  <c r="AC99" i="1"/>
  <c r="AC85" i="1"/>
  <c r="AC89" i="1" s="1"/>
  <c r="AC91" i="1"/>
  <c r="AC87" i="1"/>
  <c r="AB28" i="1"/>
  <c r="AB29" i="1" s="1"/>
  <c r="AB30" i="1" s="1"/>
  <c r="AB31" i="1" s="1"/>
  <c r="AB32" i="1" s="1"/>
  <c r="AB33" i="1" s="1"/>
  <c r="N98" i="1"/>
  <c r="N99" i="1"/>
  <c r="N83" i="1"/>
  <c r="N91" i="1"/>
  <c r="N87" i="1"/>
  <c r="N85" i="1"/>
  <c r="U83" i="1"/>
  <c r="U98" i="1"/>
  <c r="U99" i="1"/>
  <c r="U85" i="1"/>
  <c r="U89" i="1" s="1"/>
  <c r="U87" i="1"/>
  <c r="U91" i="1"/>
  <c r="AL98" i="1"/>
  <c r="AL83" i="1"/>
  <c r="AL99" i="1"/>
  <c r="AL85" i="1"/>
  <c r="AL89" i="1" s="1"/>
  <c r="AL87" i="1"/>
  <c r="AL91" i="1"/>
  <c r="X98" i="1"/>
  <c r="X99" i="1"/>
  <c r="X83" i="1"/>
  <c r="X91" i="1"/>
  <c r="X87" i="1"/>
  <c r="X85" i="1"/>
  <c r="X89" i="1" s="1"/>
  <c r="E59" i="1"/>
  <c r="E57" i="1"/>
  <c r="E61" i="1" s="1"/>
  <c r="E55" i="1"/>
  <c r="E69" i="1" s="1"/>
  <c r="E70" i="1"/>
  <c r="E71" i="1"/>
  <c r="E63" i="1"/>
  <c r="AH83" i="1"/>
  <c r="AH98" i="1"/>
  <c r="AH99" i="1"/>
  <c r="AH91" i="1"/>
  <c r="AH87" i="1"/>
  <c r="AH85" i="1"/>
  <c r="AH89" i="1" s="1"/>
  <c r="M83" i="1"/>
  <c r="M99" i="1"/>
  <c r="M98" i="1"/>
  <c r="M85" i="1"/>
  <c r="M91" i="1"/>
  <c r="M87" i="1"/>
  <c r="J83" i="1"/>
  <c r="J98" i="1"/>
  <c r="J99" i="1"/>
  <c r="J87" i="1"/>
  <c r="J85" i="1"/>
  <c r="J91" i="1"/>
  <c r="W83" i="1"/>
  <c r="W98" i="1"/>
  <c r="W99" i="1"/>
  <c r="W85" i="1"/>
  <c r="W89" i="1" s="1"/>
  <c r="W91" i="1"/>
  <c r="W87" i="1"/>
  <c r="AI83" i="1"/>
  <c r="AI98" i="1"/>
  <c r="AI99" i="1"/>
  <c r="AI87" i="1"/>
  <c r="AI85" i="1"/>
  <c r="AI89" i="1" s="1"/>
  <c r="AI91" i="1"/>
  <c r="X28" i="1"/>
  <c r="AF98" i="1"/>
  <c r="AF99" i="1"/>
  <c r="AF83" i="1"/>
  <c r="AF85" i="1"/>
  <c r="AF89" i="1" s="1"/>
  <c r="AF91" i="1"/>
  <c r="AF87" i="1"/>
  <c r="AD28" i="1"/>
  <c r="AD29" i="1" s="1"/>
  <c r="AD30" i="1" s="1"/>
  <c r="AD31" i="1" s="1"/>
  <c r="AD32" i="1" s="1"/>
  <c r="AD33" i="1" s="1"/>
  <c r="Z83" i="1"/>
  <c r="Z98" i="1"/>
  <c r="Z99" i="1"/>
  <c r="Z87" i="1"/>
  <c r="Z91" i="1"/>
  <c r="Z85" i="1"/>
  <c r="Z89" i="1" s="1"/>
  <c r="AK83" i="1"/>
  <c r="AK99" i="1"/>
  <c r="AK98" i="1"/>
  <c r="AK85" i="1"/>
  <c r="AK89" i="1" s="1"/>
  <c r="AK87" i="1"/>
  <c r="AK91" i="1"/>
  <c r="L99" i="1"/>
  <c r="L98" i="1"/>
  <c r="L83" i="1"/>
  <c r="L87" i="1"/>
  <c r="L91" i="1"/>
  <c r="L85" i="1"/>
  <c r="S83" i="1"/>
  <c r="S98" i="1"/>
  <c r="S99" i="1"/>
  <c r="S87" i="1"/>
  <c r="S85" i="1"/>
  <c r="S89" i="1" s="1"/>
  <c r="S91" i="1"/>
  <c r="P98" i="1"/>
  <c r="P99" i="1"/>
  <c r="P83" i="1"/>
  <c r="P91" i="1"/>
  <c r="P87" i="1"/>
  <c r="P85" i="1"/>
  <c r="AJ99" i="1"/>
  <c r="AJ98" i="1"/>
  <c r="AJ83" i="1"/>
  <c r="AJ85" i="1"/>
  <c r="AJ89" i="1" s="1"/>
  <c r="AJ91" i="1"/>
  <c r="AJ87" i="1"/>
  <c r="M58" i="1"/>
  <c r="M144" i="1" s="1"/>
  <c r="R86" i="1"/>
  <c r="K36" i="1"/>
  <c r="Z24" i="1"/>
  <c r="Z25" i="1" s="1"/>
  <c r="Z26" i="1" s="1"/>
  <c r="Z27" i="1" s="1"/>
  <c r="G59" i="1" l="1"/>
  <c r="G57" i="1"/>
  <c r="G55" i="1"/>
  <c r="G69" i="1" s="1"/>
  <c r="G63" i="1"/>
  <c r="G73" i="1"/>
  <c r="G71" i="1"/>
  <c r="D50" i="1"/>
  <c r="D173" i="1" s="1"/>
  <c r="D194" i="1" s="1"/>
  <c r="E149" i="1"/>
  <c r="E143" i="1"/>
  <c r="E145" i="1"/>
  <c r="E141" i="1"/>
  <c r="E156" i="1"/>
  <c r="H40" i="1"/>
  <c r="F127" i="1"/>
  <c r="F157" i="1" s="1"/>
  <c r="D97" i="1"/>
  <c r="D93" i="1"/>
  <c r="D94" i="1" s="1"/>
  <c r="F113" i="1"/>
  <c r="F143" i="1" s="1"/>
  <c r="F115" i="1"/>
  <c r="F145" i="1" s="1"/>
  <c r="F126" i="1"/>
  <c r="F156" i="1" s="1"/>
  <c r="F111" i="1"/>
  <c r="F141" i="1" s="1"/>
  <c r="F119" i="1"/>
  <c r="F149" i="1" s="1"/>
  <c r="G42" i="1"/>
  <c r="G49" i="1" s="1"/>
  <c r="F245" i="1"/>
  <c r="AB34" i="1"/>
  <c r="Q93" i="1"/>
  <c r="Q94" i="1" s="1"/>
  <c r="E65" i="1"/>
  <c r="E66" i="1" s="1"/>
  <c r="M89" i="1"/>
  <c r="M93" i="1" s="1"/>
  <c r="M94" i="1" s="1"/>
  <c r="AL97" i="1"/>
  <c r="AL101" i="1"/>
  <c r="N89" i="1"/>
  <c r="N93" i="1" s="1"/>
  <c r="N94" i="1" s="1"/>
  <c r="E93" i="1"/>
  <c r="E94" i="1" s="1"/>
  <c r="O89" i="1"/>
  <c r="O93" i="1" s="1"/>
  <c r="O94" i="1" s="1"/>
  <c r="I101" i="1"/>
  <c r="I97" i="1"/>
  <c r="F61" i="1"/>
  <c r="F65" i="1" s="1"/>
  <c r="F66" i="1" s="1"/>
  <c r="AC34" i="1"/>
  <c r="J97" i="1"/>
  <c r="J101" i="1"/>
  <c r="X101" i="1"/>
  <c r="X97" i="1"/>
  <c r="V97" i="1"/>
  <c r="V101" i="1"/>
  <c r="K101" i="1"/>
  <c r="K97" i="1"/>
  <c r="T101" i="1"/>
  <c r="T97" i="1"/>
  <c r="F69" i="1"/>
  <c r="AG97" i="1"/>
  <c r="AG101" i="1"/>
  <c r="P101" i="1"/>
  <c r="P97" i="1"/>
  <c r="N97" i="1"/>
  <c r="N101" i="1"/>
  <c r="AE101" i="1"/>
  <c r="AE97" i="1"/>
  <c r="F97" i="1"/>
  <c r="F101" i="1"/>
  <c r="AA101" i="1"/>
  <c r="AA97" i="1"/>
  <c r="S101" i="1"/>
  <c r="S97" i="1"/>
  <c r="AB101" i="1"/>
  <c r="AB97" i="1"/>
  <c r="W101" i="1"/>
  <c r="W97" i="1"/>
  <c r="M101" i="1"/>
  <c r="M97" i="1"/>
  <c r="H89" i="1"/>
  <c r="H93" i="1" s="1"/>
  <c r="H94" i="1" s="1"/>
  <c r="O101" i="1"/>
  <c r="O97" i="1"/>
  <c r="Z28" i="1"/>
  <c r="Z29" i="1" s="1"/>
  <c r="Z30" i="1" s="1"/>
  <c r="Z31" i="1" s="1"/>
  <c r="Z32" i="1" s="1"/>
  <c r="Z33" i="1" s="1"/>
  <c r="AJ101" i="1"/>
  <c r="AJ97" i="1"/>
  <c r="Z97" i="1"/>
  <c r="Z101" i="1"/>
  <c r="Q97" i="1"/>
  <c r="Q101" i="1"/>
  <c r="F89" i="1"/>
  <c r="F93" i="1" s="1"/>
  <c r="F94" i="1" s="1"/>
  <c r="AD34" i="1"/>
  <c r="L89" i="1"/>
  <c r="L93" i="1" s="1"/>
  <c r="L94" i="1" s="1"/>
  <c r="AI101" i="1"/>
  <c r="AI97" i="1"/>
  <c r="J89" i="1"/>
  <c r="J93" i="1" s="1"/>
  <c r="J94" i="1" s="1"/>
  <c r="AH101" i="1"/>
  <c r="AH97" i="1"/>
  <c r="Y29" i="1"/>
  <c r="Y30" i="1" s="1"/>
  <c r="Y31" i="1" s="1"/>
  <c r="Y32" i="1" s="1"/>
  <c r="Y33" i="1" s="1"/>
  <c r="E101" i="1"/>
  <c r="E97" i="1"/>
  <c r="H101" i="1"/>
  <c r="H97" i="1"/>
  <c r="E117" i="1"/>
  <c r="E147" i="1" s="1"/>
  <c r="G101" i="1"/>
  <c r="G97" i="1"/>
  <c r="I89" i="1"/>
  <c r="I93" i="1" s="1"/>
  <c r="I94" i="1" s="1"/>
  <c r="Y97" i="1"/>
  <c r="Y101" i="1"/>
  <c r="G89" i="1"/>
  <c r="G93" i="1" s="1"/>
  <c r="G94" i="1" s="1"/>
  <c r="G61" i="1"/>
  <c r="K89" i="1"/>
  <c r="K93" i="1" s="1"/>
  <c r="K94" i="1" s="1"/>
  <c r="AD97" i="1"/>
  <c r="AD101" i="1"/>
  <c r="AF101" i="1"/>
  <c r="AF97" i="1"/>
  <c r="L101" i="1"/>
  <c r="L97" i="1"/>
  <c r="AK101" i="1"/>
  <c r="AK97" i="1"/>
  <c r="P89" i="1"/>
  <c r="P93" i="1" s="1"/>
  <c r="P94" i="1" s="1"/>
  <c r="X29" i="1"/>
  <c r="X30" i="1" s="1"/>
  <c r="X31" i="1" s="1"/>
  <c r="X32" i="1" s="1"/>
  <c r="X33" i="1" s="1"/>
  <c r="U101" i="1"/>
  <c r="U97" i="1"/>
  <c r="AC101" i="1"/>
  <c r="AC97" i="1"/>
  <c r="E129" i="1"/>
  <c r="E159" i="1" s="1"/>
  <c r="E125" i="1"/>
  <c r="E155" i="1" s="1"/>
  <c r="R97" i="1"/>
  <c r="R101" i="1"/>
  <c r="D121" i="1"/>
  <c r="D151" i="1" s="1"/>
  <c r="AM101" i="1"/>
  <c r="AM97" i="1"/>
  <c r="S86" i="1"/>
  <c r="R93" i="1"/>
  <c r="R94" i="1" s="1"/>
  <c r="N58" i="1"/>
  <c r="N144" i="1" s="1"/>
  <c r="G65" i="1" l="1"/>
  <c r="G66" i="1" s="1"/>
  <c r="F117" i="1"/>
  <c r="F147" i="1" s="1"/>
  <c r="D51" i="1"/>
  <c r="I40" i="1"/>
  <c r="H59" i="1"/>
  <c r="H55" i="1"/>
  <c r="H69" i="1" s="1"/>
  <c r="H57" i="1"/>
  <c r="H61" i="1" s="1"/>
  <c r="H71" i="1"/>
  <c r="H70" i="1"/>
  <c r="H73" i="1"/>
  <c r="H63" i="1"/>
  <c r="F125" i="1"/>
  <c r="F155" i="1" s="1"/>
  <c r="F129" i="1"/>
  <c r="F159" i="1" s="1"/>
  <c r="H42" i="1"/>
  <c r="H49" i="1" s="1"/>
  <c r="G245" i="1"/>
  <c r="G126" i="1"/>
  <c r="G156" i="1" s="1"/>
  <c r="G111" i="1"/>
  <c r="G127" i="1"/>
  <c r="G157" i="1" s="1"/>
  <c r="G113" i="1"/>
  <c r="G115" i="1"/>
  <c r="G145" i="1" s="1"/>
  <c r="G119" i="1"/>
  <c r="G149" i="1" s="1"/>
  <c r="E121" i="1"/>
  <c r="E151" i="1" s="1"/>
  <c r="Z34" i="1"/>
  <c r="D122" i="1"/>
  <c r="D152" i="1" s="1"/>
  <c r="Y34" i="1"/>
  <c r="X34" i="1"/>
  <c r="O58" i="1"/>
  <c r="O144" i="1" s="1"/>
  <c r="T86" i="1"/>
  <c r="S93" i="1"/>
  <c r="S94" i="1" s="1"/>
  <c r="H65" i="1" l="1"/>
  <c r="H66" i="1" s="1"/>
  <c r="F121" i="1"/>
  <c r="F151" i="1" s="1"/>
  <c r="J40" i="1"/>
  <c r="J74" i="1" s="1"/>
  <c r="I55" i="1"/>
  <c r="I69" i="1" s="1"/>
  <c r="I57" i="1"/>
  <c r="I61" i="1" s="1"/>
  <c r="I70" i="1"/>
  <c r="I71" i="1"/>
  <c r="I59" i="1"/>
  <c r="I63" i="1"/>
  <c r="I73" i="1"/>
  <c r="G143" i="1"/>
  <c r="G117" i="1"/>
  <c r="G141" i="1"/>
  <c r="G125" i="1"/>
  <c r="G155" i="1" s="1"/>
  <c r="G129" i="1"/>
  <c r="G159" i="1" s="1"/>
  <c r="I42" i="1"/>
  <c r="I49" i="1" s="1"/>
  <c r="H245" i="1"/>
  <c r="H126" i="1"/>
  <c r="H156" i="1" s="1"/>
  <c r="H127" i="1"/>
  <c r="H157" i="1" s="1"/>
  <c r="H115" i="1"/>
  <c r="H145" i="1" s="1"/>
  <c r="H113" i="1"/>
  <c r="H111" i="1"/>
  <c r="H119" i="1"/>
  <c r="H149" i="1" s="1"/>
  <c r="E226" i="1"/>
  <c r="E227" i="1" s="1"/>
  <c r="L218" i="1" s="1"/>
  <c r="P218" i="1" s="1"/>
  <c r="F226" i="1"/>
  <c r="F227" i="1" s="1"/>
  <c r="M218" i="1" s="1"/>
  <c r="D226" i="1"/>
  <c r="D227" i="1" s="1"/>
  <c r="K218" i="1" s="1"/>
  <c r="O218" i="1" s="1"/>
  <c r="E130" i="1"/>
  <c r="F130" i="1"/>
  <c r="G130" i="1"/>
  <c r="H130" i="1"/>
  <c r="E102" i="1"/>
  <c r="E103" i="1" s="1"/>
  <c r="E104" i="1" s="1"/>
  <c r="E107" i="1" s="1"/>
  <c r="M102" i="1"/>
  <c r="M103" i="1" s="1"/>
  <c r="M104" i="1" s="1"/>
  <c r="M107" i="1" s="1"/>
  <c r="U102" i="1"/>
  <c r="U103" i="1" s="1"/>
  <c r="AC102" i="1"/>
  <c r="AC103" i="1" s="1"/>
  <c r="AK102" i="1"/>
  <c r="AK103" i="1" s="1"/>
  <c r="F102" i="1"/>
  <c r="F103" i="1" s="1"/>
  <c r="F104" i="1" s="1"/>
  <c r="F107" i="1" s="1"/>
  <c r="N102" i="1"/>
  <c r="N103" i="1" s="1"/>
  <c r="N104" i="1" s="1"/>
  <c r="N107" i="1" s="1"/>
  <c r="V102" i="1"/>
  <c r="V103" i="1" s="1"/>
  <c r="AD102" i="1"/>
  <c r="AD103" i="1" s="1"/>
  <c r="AL102" i="1"/>
  <c r="AL103" i="1" s="1"/>
  <c r="G102" i="1"/>
  <c r="G103" i="1" s="1"/>
  <c r="G104" i="1" s="1"/>
  <c r="G107" i="1" s="1"/>
  <c r="O102" i="1"/>
  <c r="O103" i="1" s="1"/>
  <c r="O104" i="1" s="1"/>
  <c r="O107" i="1" s="1"/>
  <c r="W102" i="1"/>
  <c r="W103" i="1" s="1"/>
  <c r="AE102" i="1"/>
  <c r="AE103" i="1" s="1"/>
  <c r="AM102" i="1"/>
  <c r="AM103" i="1" s="1"/>
  <c r="H102" i="1"/>
  <c r="H103" i="1" s="1"/>
  <c r="H104" i="1" s="1"/>
  <c r="H107" i="1" s="1"/>
  <c r="P102" i="1"/>
  <c r="P103" i="1" s="1"/>
  <c r="P104" i="1" s="1"/>
  <c r="P107" i="1" s="1"/>
  <c r="X102" i="1"/>
  <c r="X103" i="1" s="1"/>
  <c r="AF102" i="1"/>
  <c r="AF103" i="1" s="1"/>
  <c r="I102" i="1"/>
  <c r="I103" i="1" s="1"/>
  <c r="I104" i="1" s="1"/>
  <c r="I107" i="1" s="1"/>
  <c r="Q102" i="1"/>
  <c r="Q103" i="1" s="1"/>
  <c r="Q104" i="1" s="1"/>
  <c r="Q107" i="1" s="1"/>
  <c r="Y102" i="1"/>
  <c r="Y103" i="1" s="1"/>
  <c r="AG102" i="1"/>
  <c r="AG103" i="1" s="1"/>
  <c r="S102" i="1"/>
  <c r="S103" i="1" s="1"/>
  <c r="S104" i="1" s="1"/>
  <c r="S107" i="1" s="1"/>
  <c r="AA102" i="1"/>
  <c r="AA103" i="1" s="1"/>
  <c r="AI102" i="1"/>
  <c r="AI103" i="1" s="1"/>
  <c r="T102" i="1"/>
  <c r="T103" i="1" s="1"/>
  <c r="J102" i="1"/>
  <c r="J103" i="1" s="1"/>
  <c r="J104" i="1" s="1"/>
  <c r="J107" i="1" s="1"/>
  <c r="R102" i="1"/>
  <c r="R103" i="1" s="1"/>
  <c r="R104" i="1" s="1"/>
  <c r="R107" i="1" s="1"/>
  <c r="Z102" i="1"/>
  <c r="Z103" i="1" s="1"/>
  <c r="AH102" i="1"/>
  <c r="AH103" i="1" s="1"/>
  <c r="K102" i="1"/>
  <c r="K103" i="1" s="1"/>
  <c r="K104" i="1" s="1"/>
  <c r="K107" i="1" s="1"/>
  <c r="L102" i="1"/>
  <c r="L103" i="1" s="1"/>
  <c r="L104" i="1" s="1"/>
  <c r="L107" i="1" s="1"/>
  <c r="AB102" i="1"/>
  <c r="AB103" i="1" s="1"/>
  <c r="AJ102" i="1"/>
  <c r="AJ103" i="1" s="1"/>
  <c r="R30" i="1"/>
  <c r="R34" i="1" s="1"/>
  <c r="D130" i="1"/>
  <c r="D74" i="1"/>
  <c r="D75" i="1" s="1"/>
  <c r="D76" i="1" s="1"/>
  <c r="D79" i="1" s="1"/>
  <c r="G74" i="1"/>
  <c r="G75" i="1" s="1"/>
  <c r="G76" i="1" s="1"/>
  <c r="G79" i="1" s="1"/>
  <c r="I74" i="1"/>
  <c r="E74" i="1"/>
  <c r="E75" i="1" s="1"/>
  <c r="E76" i="1" s="1"/>
  <c r="E79" i="1" s="1"/>
  <c r="F74" i="1"/>
  <c r="F75" i="1" s="1"/>
  <c r="F76" i="1" s="1"/>
  <c r="F79" i="1" s="1"/>
  <c r="H74" i="1"/>
  <c r="H75" i="1" s="1"/>
  <c r="H76" i="1" s="1"/>
  <c r="H79" i="1" s="1"/>
  <c r="Q30" i="1"/>
  <c r="Q34" i="1" s="1"/>
  <c r="D102" i="1"/>
  <c r="D103" i="1" s="1"/>
  <c r="D104" i="1" s="1"/>
  <c r="D107" i="1" s="1"/>
  <c r="P30" i="1"/>
  <c r="P34" i="1" s="1"/>
  <c r="E122" i="1"/>
  <c r="E152" i="1" s="1"/>
  <c r="U86" i="1"/>
  <c r="T93" i="1"/>
  <c r="T94" i="1" s="1"/>
  <c r="P58" i="1"/>
  <c r="P144" i="1" s="1"/>
  <c r="F122" i="1" l="1"/>
  <c r="F152" i="1" s="1"/>
  <c r="I75" i="1"/>
  <c r="I65" i="1"/>
  <c r="I66" i="1" s="1"/>
  <c r="K40" i="1"/>
  <c r="J63" i="1"/>
  <c r="J59" i="1"/>
  <c r="J55" i="1"/>
  <c r="J69" i="1" s="1"/>
  <c r="J73" i="1"/>
  <c r="J57" i="1"/>
  <c r="J61" i="1" s="1"/>
  <c r="J71" i="1"/>
  <c r="J70" i="1"/>
  <c r="I130" i="1"/>
  <c r="I160" i="1" s="1"/>
  <c r="Q218" i="1"/>
  <c r="J42" i="1"/>
  <c r="J49" i="1" s="1"/>
  <c r="I245" i="1"/>
  <c r="I127" i="1"/>
  <c r="I157" i="1" s="1"/>
  <c r="I126" i="1"/>
  <c r="I156" i="1" s="1"/>
  <c r="I113" i="1"/>
  <c r="I115" i="1"/>
  <c r="I145" i="1" s="1"/>
  <c r="I119" i="1"/>
  <c r="I149" i="1" s="1"/>
  <c r="I111" i="1"/>
  <c r="H141" i="1"/>
  <c r="H129" i="1"/>
  <c r="H159" i="1" s="1"/>
  <c r="H125" i="1"/>
  <c r="H155" i="1" s="1"/>
  <c r="H143" i="1"/>
  <c r="H117" i="1"/>
  <c r="H147" i="1" s="1"/>
  <c r="G147" i="1"/>
  <c r="G121" i="1"/>
  <c r="K223" i="1"/>
  <c r="O223" i="1" s="1"/>
  <c r="K222" i="1"/>
  <c r="O222" i="1" s="1"/>
  <c r="K224" i="1"/>
  <c r="O224" i="1" s="1"/>
  <c r="K221" i="1"/>
  <c r="O221" i="1" s="1"/>
  <c r="D238" i="1"/>
  <c r="D239" i="1" s="1"/>
  <c r="K220" i="1"/>
  <c r="O220" i="1" s="1"/>
  <c r="K219" i="1"/>
  <c r="O219" i="1" s="1"/>
  <c r="M219" i="1"/>
  <c r="Q219" i="1" s="1"/>
  <c r="M221" i="1"/>
  <c r="Q221" i="1" s="1"/>
  <c r="F238" i="1"/>
  <c r="F239" i="1" s="1"/>
  <c r="M223" i="1"/>
  <c r="Q223" i="1" s="1"/>
  <c r="M224" i="1"/>
  <c r="Q224" i="1" s="1"/>
  <c r="M222" i="1"/>
  <c r="Q222" i="1" s="1"/>
  <c r="M220" i="1"/>
  <c r="Q220" i="1" s="1"/>
  <c r="L221" i="1"/>
  <c r="P221" i="1" s="1"/>
  <c r="E238" i="1"/>
  <c r="E239" i="1" s="1"/>
  <c r="L223" i="1"/>
  <c r="P223" i="1" s="1"/>
  <c r="L222" i="1"/>
  <c r="P222" i="1" s="1"/>
  <c r="L219" i="1"/>
  <c r="P219" i="1" s="1"/>
  <c r="L224" i="1"/>
  <c r="P224" i="1" s="1"/>
  <c r="L220" i="1"/>
  <c r="P220" i="1" s="1"/>
  <c r="D131" i="1"/>
  <c r="D160" i="1"/>
  <c r="H160" i="1"/>
  <c r="E131" i="1"/>
  <c r="E161" i="1" s="1"/>
  <c r="E160" i="1"/>
  <c r="G131" i="1"/>
  <c r="G161" i="1" s="1"/>
  <c r="G160" i="1"/>
  <c r="F131" i="1"/>
  <c r="F161" i="1" s="1"/>
  <c r="F160" i="1"/>
  <c r="T104" i="1"/>
  <c r="T107" i="1" s="1"/>
  <c r="Q58" i="1"/>
  <c r="Q144" i="1" s="1"/>
  <c r="V86" i="1"/>
  <c r="U93" i="1"/>
  <c r="U94" i="1" s="1"/>
  <c r="U104" i="1" s="1"/>
  <c r="U107" i="1" s="1"/>
  <c r="I76" i="1" l="1"/>
  <c r="I79" i="1" s="1"/>
  <c r="J75" i="1"/>
  <c r="L40" i="1"/>
  <c r="K71" i="1"/>
  <c r="K73" i="1"/>
  <c r="K70" i="1"/>
  <c r="K55" i="1"/>
  <c r="K69" i="1" s="1"/>
  <c r="K63" i="1"/>
  <c r="K57" i="1"/>
  <c r="K61" i="1" s="1"/>
  <c r="K59" i="1"/>
  <c r="K74" i="1"/>
  <c r="J65" i="1"/>
  <c r="J66" i="1" s="1"/>
  <c r="H121" i="1"/>
  <c r="H151" i="1" s="1"/>
  <c r="G151" i="1"/>
  <c r="G122" i="1"/>
  <c r="G152" i="1" s="1"/>
  <c r="I143" i="1"/>
  <c r="I117" i="1"/>
  <c r="I147" i="1" s="1"/>
  <c r="H131" i="1"/>
  <c r="H161" i="1" s="1"/>
  <c r="I141" i="1"/>
  <c r="I129" i="1"/>
  <c r="I159" i="1" s="1"/>
  <c r="I125" i="1"/>
  <c r="K42" i="1"/>
  <c r="K49" i="1" s="1"/>
  <c r="J245" i="1"/>
  <c r="J115" i="1"/>
  <c r="J145" i="1" s="1"/>
  <c r="J113" i="1"/>
  <c r="J119" i="1"/>
  <c r="J149" i="1" s="1"/>
  <c r="J111" i="1"/>
  <c r="J127" i="1"/>
  <c r="J157" i="1" s="1"/>
  <c r="J126" i="1"/>
  <c r="J156" i="1" s="1"/>
  <c r="J130" i="1"/>
  <c r="J160" i="1" s="1"/>
  <c r="D161" i="1"/>
  <c r="D132" i="1"/>
  <c r="E132" i="1"/>
  <c r="E162" i="1" s="1"/>
  <c r="F132" i="1"/>
  <c r="F162" i="1" s="1"/>
  <c r="V93" i="1"/>
  <c r="V94" i="1" s="1"/>
  <c r="V104" i="1" s="1"/>
  <c r="V107" i="1" s="1"/>
  <c r="W86" i="1"/>
  <c r="R58" i="1"/>
  <c r="R144" i="1" s="1"/>
  <c r="J76" i="1" l="1"/>
  <c r="J79" i="1" s="1"/>
  <c r="K75" i="1"/>
  <c r="M40" i="1"/>
  <c r="L73" i="1"/>
  <c r="L71" i="1"/>
  <c r="L70" i="1"/>
  <c r="L63" i="1"/>
  <c r="L55" i="1"/>
  <c r="L69" i="1" s="1"/>
  <c r="L57" i="1"/>
  <c r="L59" i="1"/>
  <c r="L74" i="1"/>
  <c r="K65" i="1"/>
  <c r="K66" i="1" s="1"/>
  <c r="H122" i="1"/>
  <c r="H152" i="1" s="1"/>
  <c r="G132" i="1"/>
  <c r="G162" i="1" s="1"/>
  <c r="J143" i="1"/>
  <c r="J117" i="1"/>
  <c r="J147" i="1" s="1"/>
  <c r="I121" i="1"/>
  <c r="L42" i="1"/>
  <c r="L49" i="1" s="1"/>
  <c r="K245" i="1"/>
  <c r="K127" i="1"/>
  <c r="K157" i="1" s="1"/>
  <c r="K126" i="1"/>
  <c r="K156" i="1" s="1"/>
  <c r="K119" i="1"/>
  <c r="K149" i="1" s="1"/>
  <c r="K111" i="1"/>
  <c r="K113" i="1"/>
  <c r="K115" i="1"/>
  <c r="K145" i="1" s="1"/>
  <c r="K130" i="1"/>
  <c r="K160" i="1" s="1"/>
  <c r="I155" i="1"/>
  <c r="I131" i="1"/>
  <c r="I161" i="1" s="1"/>
  <c r="J141" i="1"/>
  <c r="J125" i="1"/>
  <c r="J129" i="1"/>
  <c r="J159" i="1" s="1"/>
  <c r="D162" i="1"/>
  <c r="E135" i="1"/>
  <c r="E165" i="1" s="1"/>
  <c r="E246" i="1" s="1"/>
  <c r="S58" i="1"/>
  <c r="S144" i="1" s="1"/>
  <c r="X86" i="1"/>
  <c r="W93" i="1"/>
  <c r="W94" i="1" s="1"/>
  <c r="W104" i="1" s="1"/>
  <c r="W107" i="1" s="1"/>
  <c r="L75" i="1" l="1"/>
  <c r="N40" i="1"/>
  <c r="M63" i="1"/>
  <c r="M73" i="1"/>
  <c r="M55" i="1"/>
  <c r="M69" i="1" s="1"/>
  <c r="M57" i="1"/>
  <c r="M59" i="1"/>
  <c r="M71" i="1"/>
  <c r="M70" i="1"/>
  <c r="M74" i="1"/>
  <c r="L61" i="1"/>
  <c r="L65" i="1" s="1"/>
  <c r="L66" i="1" s="1"/>
  <c r="K76" i="1"/>
  <c r="K79" i="1" s="1"/>
  <c r="H132" i="1"/>
  <c r="H162" i="1" s="1"/>
  <c r="J121" i="1"/>
  <c r="M42" i="1"/>
  <c r="M49" i="1" s="1"/>
  <c r="L245" i="1"/>
  <c r="L115" i="1"/>
  <c r="L145" i="1" s="1"/>
  <c r="L119" i="1"/>
  <c r="L149" i="1" s="1"/>
  <c r="L113" i="1"/>
  <c r="L127" i="1"/>
  <c r="L157" i="1" s="1"/>
  <c r="L126" i="1"/>
  <c r="L156" i="1" s="1"/>
  <c r="L111" i="1"/>
  <c r="L130" i="1"/>
  <c r="L160" i="1" s="1"/>
  <c r="K143" i="1"/>
  <c r="K117" i="1"/>
  <c r="K147" i="1" s="1"/>
  <c r="K141" i="1"/>
  <c r="K129" i="1"/>
  <c r="K159" i="1" s="1"/>
  <c r="K125" i="1"/>
  <c r="I151" i="1"/>
  <c r="I122" i="1"/>
  <c r="J155" i="1"/>
  <c r="J131" i="1"/>
  <c r="J161" i="1" s="1"/>
  <c r="E192" i="1"/>
  <c r="E183" i="1"/>
  <c r="D135" i="1"/>
  <c r="D165" i="1" s="1"/>
  <c r="D246" i="1" s="1"/>
  <c r="D164" i="1"/>
  <c r="F164" i="1"/>
  <c r="E164" i="1"/>
  <c r="Y86" i="1"/>
  <c r="X93" i="1"/>
  <c r="X94" i="1" s="1"/>
  <c r="X104" i="1" s="1"/>
  <c r="X107" i="1" s="1"/>
  <c r="T58" i="1"/>
  <c r="T144" i="1" s="1"/>
  <c r="M61" i="1" l="1"/>
  <c r="M65" i="1" s="1"/>
  <c r="M66" i="1" s="1"/>
  <c r="M75" i="1"/>
  <c r="O40" i="1"/>
  <c r="N73" i="1"/>
  <c r="N71" i="1"/>
  <c r="N63" i="1"/>
  <c r="N70" i="1"/>
  <c r="N55" i="1"/>
  <c r="N69" i="1" s="1"/>
  <c r="N57" i="1"/>
  <c r="N59" i="1"/>
  <c r="N74" i="1"/>
  <c r="L76" i="1"/>
  <c r="L79" i="1" s="1"/>
  <c r="J151" i="1"/>
  <c r="J122" i="1"/>
  <c r="J152" i="1" s="1"/>
  <c r="K121" i="1"/>
  <c r="L141" i="1"/>
  <c r="L129" i="1"/>
  <c r="L159" i="1" s="1"/>
  <c r="L125" i="1"/>
  <c r="L143" i="1"/>
  <c r="L117" i="1"/>
  <c r="L147" i="1" s="1"/>
  <c r="I152" i="1"/>
  <c r="I132" i="1"/>
  <c r="I162" i="1" s="1"/>
  <c r="K155" i="1"/>
  <c r="K131" i="1"/>
  <c r="K161" i="1" s="1"/>
  <c r="N42" i="1"/>
  <c r="N49" i="1" s="1"/>
  <c r="M245" i="1"/>
  <c r="M127" i="1"/>
  <c r="M157" i="1" s="1"/>
  <c r="M126" i="1"/>
  <c r="M156" i="1" s="1"/>
  <c r="M111" i="1"/>
  <c r="M113" i="1"/>
  <c r="M115" i="1"/>
  <c r="M145" i="1" s="1"/>
  <c r="M119" i="1"/>
  <c r="M149" i="1" s="1"/>
  <c r="M130" i="1"/>
  <c r="M160" i="1" s="1"/>
  <c r="D192" i="1"/>
  <c r="D195" i="1" s="1"/>
  <c r="D206" i="1" s="1"/>
  <c r="D208" i="1" s="1"/>
  <c r="D247" i="1" s="1"/>
  <c r="D183" i="1"/>
  <c r="D184" i="1" s="1"/>
  <c r="E182" i="1" s="1"/>
  <c r="E184" i="1" s="1"/>
  <c r="F182" i="1" s="1"/>
  <c r="F135" i="1"/>
  <c r="F165" i="1" s="1"/>
  <c r="F246" i="1" s="1"/>
  <c r="G164" i="1"/>
  <c r="U58" i="1"/>
  <c r="U144" i="1" s="1"/>
  <c r="Z86" i="1"/>
  <c r="Y93" i="1"/>
  <c r="Y94" i="1" s="1"/>
  <c r="Y104" i="1" s="1"/>
  <c r="Y107" i="1" s="1"/>
  <c r="M76" i="1" l="1"/>
  <c r="M79" i="1" s="1"/>
  <c r="N75" i="1"/>
  <c r="P40" i="1"/>
  <c r="O55" i="1"/>
  <c r="O69" i="1" s="1"/>
  <c r="O57" i="1"/>
  <c r="O59" i="1"/>
  <c r="O70" i="1"/>
  <c r="O71" i="1"/>
  <c r="O73" i="1"/>
  <c r="O63" i="1"/>
  <c r="O74" i="1"/>
  <c r="N61" i="1"/>
  <c r="N65" i="1" s="1"/>
  <c r="N66" i="1" s="1"/>
  <c r="K151" i="1"/>
  <c r="K122" i="1"/>
  <c r="K152" i="1" s="1"/>
  <c r="J132" i="1"/>
  <c r="J162" i="1" s="1"/>
  <c r="O42" i="1"/>
  <c r="O49" i="1" s="1"/>
  <c r="N245" i="1"/>
  <c r="N113" i="1"/>
  <c r="N119" i="1"/>
  <c r="N149" i="1" s="1"/>
  <c r="N126" i="1"/>
  <c r="N156" i="1" s="1"/>
  <c r="N127" i="1"/>
  <c r="N157" i="1" s="1"/>
  <c r="N115" i="1"/>
  <c r="N145" i="1" s="1"/>
  <c r="N111" i="1"/>
  <c r="N130" i="1"/>
  <c r="N160" i="1" s="1"/>
  <c r="L121" i="1"/>
  <c r="M143" i="1"/>
  <c r="M117" i="1"/>
  <c r="M147" i="1" s="1"/>
  <c r="M141" i="1"/>
  <c r="M125" i="1"/>
  <c r="M129" i="1"/>
  <c r="M159" i="1" s="1"/>
  <c r="L155" i="1"/>
  <c r="L131" i="1"/>
  <c r="L161" i="1" s="1"/>
  <c r="F192" i="1"/>
  <c r="F183" i="1"/>
  <c r="F184" i="1" s="1"/>
  <c r="G182" i="1" s="1"/>
  <c r="E207" i="1"/>
  <c r="D171" i="1"/>
  <c r="D175" i="1" s="1"/>
  <c r="D187" i="1" s="1"/>
  <c r="D3" i="1" s="1"/>
  <c r="H164" i="1"/>
  <c r="G135" i="1"/>
  <c r="G165" i="1" s="1"/>
  <c r="G246" i="1" s="1"/>
  <c r="AA86" i="1"/>
  <c r="Z93" i="1"/>
  <c r="Z94" i="1" s="1"/>
  <c r="Z104" i="1" s="1"/>
  <c r="Z107" i="1" s="1"/>
  <c r="V58" i="1"/>
  <c r="V144" i="1" s="1"/>
  <c r="O61" i="1" l="1"/>
  <c r="O65" i="1" s="1"/>
  <c r="O66" i="1" s="1"/>
  <c r="O75" i="1"/>
  <c r="Q40" i="1"/>
  <c r="P71" i="1"/>
  <c r="P70" i="1"/>
  <c r="P63" i="1"/>
  <c r="P73" i="1"/>
  <c r="P59" i="1"/>
  <c r="P57" i="1"/>
  <c r="P55" i="1"/>
  <c r="P69" i="1" s="1"/>
  <c r="P74" i="1"/>
  <c r="N76" i="1"/>
  <c r="N79" i="1" s="1"/>
  <c r="K132" i="1"/>
  <c r="K162" i="1" s="1"/>
  <c r="M121" i="1"/>
  <c r="M151" i="1" s="1"/>
  <c r="N141" i="1"/>
  <c r="N125" i="1"/>
  <c r="N129" i="1"/>
  <c r="N159" i="1" s="1"/>
  <c r="M155" i="1"/>
  <c r="M131" i="1"/>
  <c r="M161" i="1" s="1"/>
  <c r="N143" i="1"/>
  <c r="N117" i="1"/>
  <c r="N147" i="1" s="1"/>
  <c r="L151" i="1"/>
  <c r="L122" i="1"/>
  <c r="P42" i="1"/>
  <c r="P49" i="1" s="1"/>
  <c r="O245" i="1"/>
  <c r="O126" i="1"/>
  <c r="O156" i="1" s="1"/>
  <c r="O127" i="1"/>
  <c r="O157" i="1" s="1"/>
  <c r="O113" i="1"/>
  <c r="O115" i="1"/>
  <c r="O145" i="1" s="1"/>
  <c r="O111" i="1"/>
  <c r="O119" i="1"/>
  <c r="O149" i="1" s="1"/>
  <c r="O130" i="1"/>
  <c r="O160" i="1" s="1"/>
  <c r="G192" i="1"/>
  <c r="G183" i="1"/>
  <c r="G184" i="1" s="1"/>
  <c r="H182" i="1" s="1"/>
  <c r="H135" i="1"/>
  <c r="H165" i="1" s="1"/>
  <c r="H246" i="1" s="1"/>
  <c r="J164" i="1"/>
  <c r="W58" i="1"/>
  <c r="W144" i="1" s="1"/>
  <c r="AB86" i="1"/>
  <c r="AA93" i="1"/>
  <c r="AA94" i="1" s="1"/>
  <c r="AA104" i="1" s="1"/>
  <c r="AA107" i="1" s="1"/>
  <c r="P75" i="1" l="1"/>
  <c r="R40" i="1"/>
  <c r="Q71" i="1"/>
  <c r="Q63" i="1"/>
  <c r="Q73" i="1"/>
  <c r="Q59" i="1"/>
  <c r="Q55" i="1"/>
  <c r="Q69" i="1" s="1"/>
  <c r="Q70" i="1"/>
  <c r="Q57" i="1"/>
  <c r="Q74" i="1"/>
  <c r="P61" i="1"/>
  <c r="P65" i="1" s="1"/>
  <c r="P66" i="1" s="1"/>
  <c r="O76" i="1"/>
  <c r="O79" i="1" s="1"/>
  <c r="M122" i="1"/>
  <c r="M152" i="1" s="1"/>
  <c r="Q42" i="1"/>
  <c r="Q49" i="1" s="1"/>
  <c r="P245" i="1"/>
  <c r="P127" i="1"/>
  <c r="P157" i="1" s="1"/>
  <c r="P115" i="1"/>
  <c r="P145" i="1" s="1"/>
  <c r="P113" i="1"/>
  <c r="P119" i="1"/>
  <c r="P149" i="1" s="1"/>
  <c r="P126" i="1"/>
  <c r="P156" i="1" s="1"/>
  <c r="P111" i="1"/>
  <c r="P130" i="1"/>
  <c r="P160" i="1" s="1"/>
  <c r="L152" i="1"/>
  <c r="L132" i="1"/>
  <c r="L162" i="1" s="1"/>
  <c r="O141" i="1"/>
  <c r="O129" i="1"/>
  <c r="O159" i="1" s="1"/>
  <c r="O125" i="1"/>
  <c r="N155" i="1"/>
  <c r="N131" i="1"/>
  <c r="N161" i="1" s="1"/>
  <c r="O143" i="1"/>
  <c r="O117" i="1"/>
  <c r="O147" i="1" s="1"/>
  <c r="N121" i="1"/>
  <c r="H192" i="1"/>
  <c r="H183" i="1"/>
  <c r="H184" i="1" s="1"/>
  <c r="I182" i="1" s="1"/>
  <c r="I164" i="1"/>
  <c r="I135" i="1"/>
  <c r="I165" i="1" s="1"/>
  <c r="I246" i="1" s="1"/>
  <c r="J135" i="1"/>
  <c r="J165" i="1" s="1"/>
  <c r="J246" i="1" s="1"/>
  <c r="K164" i="1"/>
  <c r="X58" i="1"/>
  <c r="X144" i="1" s="1"/>
  <c r="AC86" i="1"/>
  <c r="AB93" i="1"/>
  <c r="AB94" i="1" s="1"/>
  <c r="AB104" i="1" s="1"/>
  <c r="AB107" i="1" s="1"/>
  <c r="P76" i="1" l="1"/>
  <c r="P79" i="1" s="1"/>
  <c r="Q75" i="1"/>
  <c r="Q61" i="1"/>
  <c r="Q65" i="1" s="1"/>
  <c r="Q66" i="1" s="1"/>
  <c r="S40" i="1"/>
  <c r="R59" i="1"/>
  <c r="R55" i="1"/>
  <c r="R69" i="1" s="1"/>
  <c r="R57" i="1"/>
  <c r="R70" i="1"/>
  <c r="R71" i="1"/>
  <c r="R63" i="1"/>
  <c r="R73" i="1"/>
  <c r="R74" i="1"/>
  <c r="O121" i="1"/>
  <c r="O151" i="1" s="1"/>
  <c r="M132" i="1"/>
  <c r="M162" i="1" s="1"/>
  <c r="N151" i="1"/>
  <c r="N122" i="1"/>
  <c r="P143" i="1"/>
  <c r="P117" i="1"/>
  <c r="P147" i="1" s="1"/>
  <c r="O155" i="1"/>
  <c r="O131" i="1"/>
  <c r="O161" i="1" s="1"/>
  <c r="P141" i="1"/>
  <c r="P129" i="1"/>
  <c r="P159" i="1" s="1"/>
  <c r="P125" i="1"/>
  <c r="R42" i="1"/>
  <c r="R49" i="1" s="1"/>
  <c r="Q245" i="1"/>
  <c r="Q111" i="1"/>
  <c r="Q127" i="1"/>
  <c r="Q157" i="1" s="1"/>
  <c r="Q119" i="1"/>
  <c r="Q149" i="1" s="1"/>
  <c r="Q126" i="1"/>
  <c r="Q156" i="1" s="1"/>
  <c r="Q115" i="1"/>
  <c r="Q145" i="1" s="1"/>
  <c r="Q113" i="1"/>
  <c r="Q130" i="1"/>
  <c r="Q160" i="1" s="1"/>
  <c r="I192" i="1"/>
  <c r="I183" i="1"/>
  <c r="I184" i="1" s="1"/>
  <c r="J182" i="1" s="1"/>
  <c r="J192" i="1"/>
  <c r="J183" i="1"/>
  <c r="K135" i="1"/>
  <c r="K165" i="1" s="1"/>
  <c r="K246" i="1" s="1"/>
  <c r="L164" i="1"/>
  <c r="AD86" i="1"/>
  <c r="AC93" i="1"/>
  <c r="AC94" i="1" s="1"/>
  <c r="AC104" i="1" s="1"/>
  <c r="AC107" i="1" s="1"/>
  <c r="Y58" i="1"/>
  <c r="Y144" i="1" s="1"/>
  <c r="Q76" i="1" l="1"/>
  <c r="Q79" i="1" s="1"/>
  <c r="R61" i="1"/>
  <c r="R65" i="1" s="1"/>
  <c r="R66" i="1" s="1"/>
  <c r="R75" i="1"/>
  <c r="T40" i="1"/>
  <c r="S70" i="1"/>
  <c r="S71" i="1"/>
  <c r="S63" i="1"/>
  <c r="S73" i="1"/>
  <c r="S57" i="1"/>
  <c r="S59" i="1"/>
  <c r="S55" i="1"/>
  <c r="S69" i="1" s="1"/>
  <c r="S74" i="1"/>
  <c r="O122" i="1"/>
  <c r="O132" i="1" s="1"/>
  <c r="O162" i="1" s="1"/>
  <c r="P121" i="1"/>
  <c r="P151" i="1" s="1"/>
  <c r="Q141" i="1"/>
  <c r="Q129" i="1"/>
  <c r="Q159" i="1" s="1"/>
  <c r="Q125" i="1"/>
  <c r="S42" i="1"/>
  <c r="S49" i="1" s="1"/>
  <c r="R245" i="1"/>
  <c r="R113" i="1"/>
  <c r="R119" i="1"/>
  <c r="R149" i="1" s="1"/>
  <c r="R111" i="1"/>
  <c r="R127" i="1"/>
  <c r="R157" i="1" s="1"/>
  <c r="R115" i="1"/>
  <c r="R145" i="1" s="1"/>
  <c r="R126" i="1"/>
  <c r="R156" i="1" s="1"/>
  <c r="R130" i="1"/>
  <c r="R160" i="1" s="1"/>
  <c r="Q143" i="1"/>
  <c r="Q117" i="1"/>
  <c r="Q147" i="1" s="1"/>
  <c r="P155" i="1"/>
  <c r="P131" i="1"/>
  <c r="P161" i="1" s="1"/>
  <c r="N152" i="1"/>
  <c r="N132" i="1"/>
  <c r="N162" i="1" s="1"/>
  <c r="J184" i="1"/>
  <c r="K182" i="1" s="1"/>
  <c r="K192" i="1"/>
  <c r="K183" i="1"/>
  <c r="L135" i="1"/>
  <c r="L165" i="1" s="1"/>
  <c r="L246" i="1" s="1"/>
  <c r="M164" i="1"/>
  <c r="Z58" i="1"/>
  <c r="Z144" i="1" s="1"/>
  <c r="AE86" i="1"/>
  <c r="AD93" i="1"/>
  <c r="AD94" i="1" s="1"/>
  <c r="AD104" i="1" s="1"/>
  <c r="AD107" i="1" s="1"/>
  <c r="S75" i="1" l="1"/>
  <c r="U40" i="1"/>
  <c r="T57" i="1"/>
  <c r="T73" i="1"/>
  <c r="T59" i="1"/>
  <c r="T55" i="1"/>
  <c r="T69" i="1" s="1"/>
  <c r="T70" i="1"/>
  <c r="T71" i="1"/>
  <c r="T63" i="1"/>
  <c r="T74" i="1"/>
  <c r="S61" i="1"/>
  <c r="S65" i="1" s="1"/>
  <c r="S66" i="1" s="1"/>
  <c r="S76" i="1" s="1"/>
  <c r="S79" i="1" s="1"/>
  <c r="R76" i="1"/>
  <c r="R79" i="1" s="1"/>
  <c r="O152" i="1"/>
  <c r="P122" i="1"/>
  <c r="P152" i="1" s="1"/>
  <c r="Q121" i="1"/>
  <c r="Q151" i="1" s="1"/>
  <c r="R143" i="1"/>
  <c r="R117" i="1"/>
  <c r="R147" i="1" s="1"/>
  <c r="T42" i="1"/>
  <c r="T49" i="1" s="1"/>
  <c r="S245" i="1"/>
  <c r="S126" i="1"/>
  <c r="S156" i="1" s="1"/>
  <c r="S111" i="1"/>
  <c r="S113" i="1"/>
  <c r="S115" i="1"/>
  <c r="S145" i="1" s="1"/>
  <c r="S119" i="1"/>
  <c r="S149" i="1" s="1"/>
  <c r="S127" i="1"/>
  <c r="S157" i="1" s="1"/>
  <c r="S130" i="1"/>
  <c r="S160" i="1" s="1"/>
  <c r="Q155" i="1"/>
  <c r="Q131" i="1"/>
  <c r="Q161" i="1" s="1"/>
  <c r="R141" i="1"/>
  <c r="R129" i="1"/>
  <c r="R159" i="1" s="1"/>
  <c r="R125" i="1"/>
  <c r="K184" i="1"/>
  <c r="L182" i="1" s="1"/>
  <c r="L192" i="1"/>
  <c r="L183" i="1"/>
  <c r="N164" i="1"/>
  <c r="M135" i="1"/>
  <c r="M165" i="1" s="1"/>
  <c r="M246" i="1" s="1"/>
  <c r="AF86" i="1"/>
  <c r="AE93" i="1"/>
  <c r="AE94" i="1" s="1"/>
  <c r="AE104" i="1" s="1"/>
  <c r="AE107" i="1" s="1"/>
  <c r="AA58" i="1"/>
  <c r="AA144" i="1" s="1"/>
  <c r="T61" i="1" l="1"/>
  <c r="T65" i="1" s="1"/>
  <c r="T66" i="1" s="1"/>
  <c r="T75" i="1"/>
  <c r="V40" i="1"/>
  <c r="U63" i="1"/>
  <c r="U55" i="1"/>
  <c r="U69" i="1" s="1"/>
  <c r="U57" i="1"/>
  <c r="U71" i="1"/>
  <c r="U73" i="1"/>
  <c r="U59" i="1"/>
  <c r="U70" i="1"/>
  <c r="U74" i="1"/>
  <c r="P132" i="1"/>
  <c r="P162" i="1" s="1"/>
  <c r="R121" i="1"/>
  <c r="R151" i="1" s="1"/>
  <c r="Q122" i="1"/>
  <c r="Q152" i="1" s="1"/>
  <c r="S141" i="1"/>
  <c r="S125" i="1"/>
  <c r="S129" i="1"/>
  <c r="S159" i="1" s="1"/>
  <c r="S143" i="1"/>
  <c r="S117" i="1"/>
  <c r="S147" i="1" s="1"/>
  <c r="R155" i="1"/>
  <c r="R131" i="1"/>
  <c r="R161" i="1" s="1"/>
  <c r="U42" i="1"/>
  <c r="U49" i="1" s="1"/>
  <c r="T245" i="1"/>
  <c r="T115" i="1"/>
  <c r="T145" i="1" s="1"/>
  <c r="T113" i="1"/>
  <c r="T119" i="1"/>
  <c r="T149" i="1" s="1"/>
  <c r="T127" i="1"/>
  <c r="T157" i="1" s="1"/>
  <c r="T111" i="1"/>
  <c r="T126" i="1"/>
  <c r="T156" i="1" s="1"/>
  <c r="T130" i="1"/>
  <c r="T160" i="1" s="1"/>
  <c r="L184" i="1"/>
  <c r="M182" i="1" s="1"/>
  <c r="M192" i="1"/>
  <c r="M183" i="1"/>
  <c r="O164" i="1"/>
  <c r="N135" i="1"/>
  <c r="N165" i="1" s="1"/>
  <c r="N246" i="1" s="1"/>
  <c r="AB58" i="1"/>
  <c r="AB144" i="1" s="1"/>
  <c r="AG86" i="1"/>
  <c r="AF93" i="1"/>
  <c r="AF94" i="1" s="1"/>
  <c r="AF104" i="1" s="1"/>
  <c r="AF107" i="1" s="1"/>
  <c r="U61" i="1" l="1"/>
  <c r="U65" i="1" s="1"/>
  <c r="U66" i="1" s="1"/>
  <c r="W40" i="1"/>
  <c r="V63" i="1"/>
  <c r="V55" i="1"/>
  <c r="V69" i="1" s="1"/>
  <c r="C99" i="1" s="1"/>
  <c r="V57" i="1"/>
  <c r="V59" i="1"/>
  <c r="V73" i="1"/>
  <c r="V71" i="1"/>
  <c r="V70" i="1"/>
  <c r="V74" i="1"/>
  <c r="T76" i="1"/>
  <c r="T79" i="1" s="1"/>
  <c r="U75" i="1"/>
  <c r="Q132" i="1"/>
  <c r="Q162" i="1" s="1"/>
  <c r="R122" i="1"/>
  <c r="R152" i="1" s="1"/>
  <c r="T143" i="1"/>
  <c r="T117" i="1"/>
  <c r="T147" i="1" s="1"/>
  <c r="S121" i="1"/>
  <c r="V42" i="1"/>
  <c r="V49" i="1" s="1"/>
  <c r="U245" i="1"/>
  <c r="U126" i="1"/>
  <c r="U156" i="1" s="1"/>
  <c r="U127" i="1"/>
  <c r="U157" i="1" s="1"/>
  <c r="U111" i="1"/>
  <c r="U113" i="1"/>
  <c r="U115" i="1"/>
  <c r="U145" i="1" s="1"/>
  <c r="U119" i="1"/>
  <c r="U149" i="1" s="1"/>
  <c r="U130" i="1"/>
  <c r="U160" i="1" s="1"/>
  <c r="T141" i="1"/>
  <c r="T129" i="1"/>
  <c r="T159" i="1" s="1"/>
  <c r="T125" i="1"/>
  <c r="S155" i="1"/>
  <c r="S131" i="1"/>
  <c r="S161" i="1" s="1"/>
  <c r="M184" i="1"/>
  <c r="N182" i="1" s="1"/>
  <c r="N192" i="1"/>
  <c r="N183" i="1"/>
  <c r="P164" i="1"/>
  <c r="O135" i="1"/>
  <c r="O165" i="1" s="1"/>
  <c r="O246" i="1" s="1"/>
  <c r="AC58" i="1"/>
  <c r="AC144" i="1" s="1"/>
  <c r="AH86" i="1"/>
  <c r="AG93" i="1"/>
  <c r="AG94" i="1" s="1"/>
  <c r="AG104" i="1" s="1"/>
  <c r="AG107" i="1" s="1"/>
  <c r="V61" i="1" l="1"/>
  <c r="V65" i="1" s="1"/>
  <c r="V66" i="1" s="1"/>
  <c r="V75" i="1"/>
  <c r="X40" i="1"/>
  <c r="W59" i="1"/>
  <c r="W63" i="1"/>
  <c r="W70" i="1"/>
  <c r="W57" i="1"/>
  <c r="W71" i="1"/>
  <c r="W73" i="1"/>
  <c r="W55" i="1"/>
  <c r="W69" i="1" s="1"/>
  <c r="W74" i="1"/>
  <c r="U76" i="1"/>
  <c r="U79" i="1" s="1"/>
  <c r="R132" i="1"/>
  <c r="R162" i="1" s="1"/>
  <c r="T121" i="1"/>
  <c r="T151" i="1" s="1"/>
  <c r="T155" i="1"/>
  <c r="T131" i="1"/>
  <c r="T161" i="1" s="1"/>
  <c r="W42" i="1"/>
  <c r="W49" i="1" s="1"/>
  <c r="V245" i="1"/>
  <c r="V119" i="1"/>
  <c r="V149" i="1" s="1"/>
  <c r="V126" i="1"/>
  <c r="V156" i="1" s="1"/>
  <c r="V127" i="1"/>
  <c r="V157" i="1" s="1"/>
  <c r="V113" i="1"/>
  <c r="V111" i="1"/>
  <c r="V115" i="1"/>
  <c r="V145" i="1" s="1"/>
  <c r="V130" i="1"/>
  <c r="V160" i="1" s="1"/>
  <c r="S151" i="1"/>
  <c r="S122" i="1"/>
  <c r="U143" i="1"/>
  <c r="U117" i="1"/>
  <c r="U147" i="1" s="1"/>
  <c r="U141" i="1"/>
  <c r="U129" i="1"/>
  <c r="U159" i="1" s="1"/>
  <c r="U125" i="1"/>
  <c r="N184" i="1"/>
  <c r="O182" i="1" s="1"/>
  <c r="O192" i="1"/>
  <c r="O183" i="1"/>
  <c r="Q164" i="1"/>
  <c r="P135" i="1"/>
  <c r="P165" i="1" s="1"/>
  <c r="P246" i="1" s="1"/>
  <c r="AI86" i="1"/>
  <c r="AH93" i="1"/>
  <c r="AH94" i="1" s="1"/>
  <c r="AH104" i="1" s="1"/>
  <c r="AH107" i="1" s="1"/>
  <c r="AD58" i="1"/>
  <c r="AD144" i="1" s="1"/>
  <c r="W75" i="1" l="1"/>
  <c r="Y40" i="1"/>
  <c r="X73" i="1"/>
  <c r="X71" i="1"/>
  <c r="X70" i="1"/>
  <c r="X63" i="1"/>
  <c r="X59" i="1"/>
  <c r="X57" i="1"/>
  <c r="X55" i="1"/>
  <c r="X69" i="1" s="1"/>
  <c r="X74" i="1"/>
  <c r="V76" i="1"/>
  <c r="V79" i="1" s="1"/>
  <c r="W61" i="1"/>
  <c r="W65" i="1" s="1"/>
  <c r="W66" i="1" s="1"/>
  <c r="W76" i="1" s="1"/>
  <c r="W79" i="1" s="1"/>
  <c r="T122" i="1"/>
  <c r="T152" i="1" s="1"/>
  <c r="U121" i="1"/>
  <c r="U151" i="1" s="1"/>
  <c r="U155" i="1"/>
  <c r="U131" i="1"/>
  <c r="U161" i="1" s="1"/>
  <c r="X42" i="1"/>
  <c r="X49" i="1" s="1"/>
  <c r="W245" i="1"/>
  <c r="W126" i="1"/>
  <c r="W156" i="1" s="1"/>
  <c r="W127" i="1"/>
  <c r="W157" i="1" s="1"/>
  <c r="W115" i="1"/>
  <c r="W145" i="1" s="1"/>
  <c r="W113" i="1"/>
  <c r="W119" i="1"/>
  <c r="W149" i="1" s="1"/>
  <c r="W111" i="1"/>
  <c r="W130" i="1"/>
  <c r="W160" i="1" s="1"/>
  <c r="V143" i="1"/>
  <c r="V117" i="1"/>
  <c r="V147" i="1" s="1"/>
  <c r="S152" i="1"/>
  <c r="S132" i="1"/>
  <c r="S162" i="1" s="1"/>
  <c r="V141" i="1"/>
  <c r="V129" i="1"/>
  <c r="V159" i="1" s="1"/>
  <c r="V125" i="1"/>
  <c r="O184" i="1"/>
  <c r="P182" i="1" s="1"/>
  <c r="P192" i="1"/>
  <c r="P183" i="1"/>
  <c r="Q135" i="1"/>
  <c r="Q165" i="1" s="1"/>
  <c r="Q246" i="1" s="1"/>
  <c r="R164" i="1"/>
  <c r="AE58" i="1"/>
  <c r="AE144" i="1" s="1"/>
  <c r="AJ86" i="1"/>
  <c r="AI93" i="1"/>
  <c r="AI94" i="1" s="1"/>
  <c r="AI104" i="1" s="1"/>
  <c r="AI107" i="1" s="1"/>
  <c r="X61" i="1" l="1"/>
  <c r="X65" i="1" s="1"/>
  <c r="X66" i="1" s="1"/>
  <c r="X75" i="1"/>
  <c r="Z40" i="1"/>
  <c r="Y70" i="1"/>
  <c r="Y73" i="1"/>
  <c r="Y63" i="1"/>
  <c r="Y59" i="1"/>
  <c r="Y55" i="1"/>
  <c r="Y69" i="1" s="1"/>
  <c r="Y57" i="1"/>
  <c r="Y71" i="1"/>
  <c r="Y74" i="1"/>
  <c r="T132" i="1"/>
  <c r="T162" i="1" s="1"/>
  <c r="U122" i="1"/>
  <c r="U152" i="1" s="1"/>
  <c r="V121" i="1"/>
  <c r="V155" i="1"/>
  <c r="V131" i="1"/>
  <c r="V161" i="1" s="1"/>
  <c r="W143" i="1"/>
  <c r="W117" i="1"/>
  <c r="W147" i="1" s="1"/>
  <c r="Y42" i="1"/>
  <c r="Y49" i="1" s="1"/>
  <c r="X245" i="1"/>
  <c r="X111" i="1"/>
  <c r="X126" i="1"/>
  <c r="X156" i="1" s="1"/>
  <c r="X119" i="1"/>
  <c r="X149" i="1" s="1"/>
  <c r="X127" i="1"/>
  <c r="X157" i="1" s="1"/>
  <c r="X113" i="1"/>
  <c r="X115" i="1"/>
  <c r="X145" i="1" s="1"/>
  <c r="X130" i="1"/>
  <c r="X160" i="1" s="1"/>
  <c r="W141" i="1"/>
  <c r="W125" i="1"/>
  <c r="W129" i="1"/>
  <c r="W159" i="1" s="1"/>
  <c r="P184" i="1"/>
  <c r="Q182" i="1" s="1"/>
  <c r="Q192" i="1"/>
  <c r="Q183" i="1"/>
  <c r="R135" i="1"/>
  <c r="R165" i="1" s="1"/>
  <c r="R246" i="1" s="1"/>
  <c r="S164" i="1"/>
  <c r="AK86" i="1"/>
  <c r="AJ93" i="1"/>
  <c r="AJ94" i="1" s="1"/>
  <c r="AJ104" i="1" s="1"/>
  <c r="AJ107" i="1" s="1"/>
  <c r="AF58" i="1"/>
  <c r="AF144" i="1" s="1"/>
  <c r="Y75" i="1" l="1"/>
  <c r="AA40" i="1"/>
  <c r="Z59" i="1"/>
  <c r="Z55" i="1"/>
  <c r="Z69" i="1" s="1"/>
  <c r="Z57" i="1"/>
  <c r="Z70" i="1"/>
  <c r="Z71" i="1"/>
  <c r="Z63" i="1"/>
  <c r="Z73" i="1"/>
  <c r="Z74" i="1"/>
  <c r="Y61" i="1"/>
  <c r="Y65" i="1" s="1"/>
  <c r="Y66" i="1" s="1"/>
  <c r="Y76" i="1" s="1"/>
  <c r="Y79" i="1" s="1"/>
  <c r="X76" i="1"/>
  <c r="X79" i="1" s="1"/>
  <c r="W121" i="1"/>
  <c r="W151" i="1" s="1"/>
  <c r="U132" i="1"/>
  <c r="U162" i="1" s="1"/>
  <c r="X143" i="1"/>
  <c r="X117" i="1"/>
  <c r="X147" i="1" s="1"/>
  <c r="X141" i="1"/>
  <c r="X125" i="1"/>
  <c r="X129" i="1"/>
  <c r="X159" i="1" s="1"/>
  <c r="W155" i="1"/>
  <c r="W131" i="1"/>
  <c r="W161" i="1" s="1"/>
  <c r="Z42" i="1"/>
  <c r="Z49" i="1" s="1"/>
  <c r="Y245" i="1"/>
  <c r="Y115" i="1"/>
  <c r="Y145" i="1" s="1"/>
  <c r="Y113" i="1"/>
  <c r="Y119" i="1"/>
  <c r="Y149" i="1" s="1"/>
  <c r="Y111" i="1"/>
  <c r="Y127" i="1"/>
  <c r="Y157" i="1" s="1"/>
  <c r="Y126" i="1"/>
  <c r="Y156" i="1" s="1"/>
  <c r="Y130" i="1"/>
  <c r="Y160" i="1" s="1"/>
  <c r="V151" i="1"/>
  <c r="V122" i="1"/>
  <c r="Q184" i="1"/>
  <c r="R182" i="1" s="1"/>
  <c r="R192" i="1"/>
  <c r="R183" i="1"/>
  <c r="S135" i="1"/>
  <c r="S165" i="1" s="1"/>
  <c r="S246" i="1" s="1"/>
  <c r="T164" i="1"/>
  <c r="AG58" i="1"/>
  <c r="AG144" i="1" s="1"/>
  <c r="AL86" i="1"/>
  <c r="AK93" i="1"/>
  <c r="AK94" i="1" s="1"/>
  <c r="AK104" i="1" s="1"/>
  <c r="AK107" i="1" s="1"/>
  <c r="Z61" i="1" l="1"/>
  <c r="Z65" i="1" s="1"/>
  <c r="Z66" i="1" s="1"/>
  <c r="Z75" i="1"/>
  <c r="AB40" i="1"/>
  <c r="AA59" i="1"/>
  <c r="AA55" i="1"/>
  <c r="AA69" i="1" s="1"/>
  <c r="AA57" i="1"/>
  <c r="AA71" i="1"/>
  <c r="AA73" i="1"/>
  <c r="AA70" i="1"/>
  <c r="AA63" i="1"/>
  <c r="AA74" i="1"/>
  <c r="W122" i="1"/>
  <c r="W152" i="1" s="1"/>
  <c r="V152" i="1"/>
  <c r="V132" i="1"/>
  <c r="V162" i="1" s="1"/>
  <c r="Y143" i="1"/>
  <c r="Y117" i="1"/>
  <c r="Y147" i="1" s="1"/>
  <c r="AA42" i="1"/>
  <c r="AA49" i="1" s="1"/>
  <c r="Z245" i="1"/>
  <c r="Z113" i="1"/>
  <c r="Z119" i="1"/>
  <c r="Z149" i="1" s="1"/>
  <c r="Z127" i="1"/>
  <c r="Z157" i="1" s="1"/>
  <c r="Z126" i="1"/>
  <c r="Z156" i="1" s="1"/>
  <c r="Z111" i="1"/>
  <c r="Z115" i="1"/>
  <c r="Z145" i="1" s="1"/>
  <c r="Z130" i="1"/>
  <c r="Z160" i="1" s="1"/>
  <c r="X121" i="1"/>
  <c r="Y141" i="1"/>
  <c r="Y129" i="1"/>
  <c r="Y159" i="1" s="1"/>
  <c r="Y125" i="1"/>
  <c r="X155" i="1"/>
  <c r="X131" i="1"/>
  <c r="X161" i="1" s="1"/>
  <c r="R184" i="1"/>
  <c r="S182" i="1" s="1"/>
  <c r="S192" i="1"/>
  <c r="S183" i="1"/>
  <c r="U164" i="1"/>
  <c r="T135" i="1"/>
  <c r="T165" i="1" s="1"/>
  <c r="T246" i="1" s="1"/>
  <c r="AM86" i="1"/>
  <c r="AM93" i="1" s="1"/>
  <c r="AM94" i="1" s="1"/>
  <c r="AM104" i="1" s="1"/>
  <c r="AM107" i="1" s="1"/>
  <c r="AL93" i="1"/>
  <c r="AL94" i="1" s="1"/>
  <c r="AL104" i="1" s="1"/>
  <c r="AL107" i="1" s="1"/>
  <c r="AH58" i="1"/>
  <c r="AH144" i="1" s="1"/>
  <c r="AA61" i="1" l="1"/>
  <c r="AA65" i="1" s="1"/>
  <c r="AA66" i="1" s="1"/>
  <c r="AA75" i="1"/>
  <c r="AC40" i="1"/>
  <c r="AB57" i="1"/>
  <c r="AB73" i="1"/>
  <c r="AB59" i="1"/>
  <c r="AB55" i="1"/>
  <c r="AB69" i="1" s="1"/>
  <c r="AB71" i="1"/>
  <c r="AB63" i="1"/>
  <c r="AB70" i="1"/>
  <c r="AB74" i="1"/>
  <c r="Z76" i="1"/>
  <c r="Z79" i="1" s="1"/>
  <c r="W132" i="1"/>
  <c r="W162" i="1" s="1"/>
  <c r="Y121" i="1"/>
  <c r="Y155" i="1"/>
  <c r="Y131" i="1"/>
  <c r="Y161" i="1" s="1"/>
  <c r="AB42" i="1"/>
  <c r="AB49" i="1" s="1"/>
  <c r="AA245" i="1"/>
  <c r="AA127" i="1"/>
  <c r="AA157" i="1" s="1"/>
  <c r="AA126" i="1"/>
  <c r="AA156" i="1" s="1"/>
  <c r="AA111" i="1"/>
  <c r="AA115" i="1"/>
  <c r="AA145" i="1" s="1"/>
  <c r="AA113" i="1"/>
  <c r="AA119" i="1"/>
  <c r="AA149" i="1" s="1"/>
  <c r="AA130" i="1"/>
  <c r="AA160" i="1" s="1"/>
  <c r="Z141" i="1"/>
  <c r="Z129" i="1"/>
  <c r="Z159" i="1" s="1"/>
  <c r="Z125" i="1"/>
  <c r="Z143" i="1"/>
  <c r="Z117" i="1"/>
  <c r="Z147" i="1" s="1"/>
  <c r="X151" i="1"/>
  <c r="X122" i="1"/>
  <c r="S184" i="1"/>
  <c r="T182" i="1" s="1"/>
  <c r="T192" i="1"/>
  <c r="T183" i="1"/>
  <c r="U135" i="1"/>
  <c r="U165" i="1" s="1"/>
  <c r="U246" i="1" s="1"/>
  <c r="V164" i="1"/>
  <c r="AI58" i="1"/>
  <c r="AI144" i="1" s="1"/>
  <c r="AB61" i="1" l="1"/>
  <c r="AB65" i="1" s="1"/>
  <c r="AB66" i="1" s="1"/>
  <c r="AB75" i="1"/>
  <c r="AD40" i="1"/>
  <c r="AC70" i="1"/>
  <c r="AC71" i="1"/>
  <c r="AC63" i="1"/>
  <c r="AC59" i="1"/>
  <c r="AC55" i="1"/>
  <c r="AC69" i="1" s="1"/>
  <c r="AC73" i="1"/>
  <c r="AC57" i="1"/>
  <c r="AC74" i="1"/>
  <c r="AA76" i="1"/>
  <c r="AA79" i="1" s="1"/>
  <c r="Z121" i="1"/>
  <c r="Z151" i="1" s="1"/>
  <c r="AA141" i="1"/>
  <c r="AA129" i="1"/>
  <c r="AA159" i="1" s="1"/>
  <c r="AA125" i="1"/>
  <c r="Z155" i="1"/>
  <c r="Z131" i="1"/>
  <c r="Z161" i="1" s="1"/>
  <c r="X152" i="1"/>
  <c r="X132" i="1"/>
  <c r="X162" i="1" s="1"/>
  <c r="AC42" i="1"/>
  <c r="AC49" i="1" s="1"/>
  <c r="AB245" i="1"/>
  <c r="AB126" i="1"/>
  <c r="AB156" i="1" s="1"/>
  <c r="AB127" i="1"/>
  <c r="AB157" i="1" s="1"/>
  <c r="AB111" i="1"/>
  <c r="AB113" i="1"/>
  <c r="AB115" i="1"/>
  <c r="AB145" i="1" s="1"/>
  <c r="AB119" i="1"/>
  <c r="AB149" i="1" s="1"/>
  <c r="AB130" i="1"/>
  <c r="AB160" i="1" s="1"/>
  <c r="AA143" i="1"/>
  <c r="AA117" i="1"/>
  <c r="AA147" i="1" s="1"/>
  <c r="Y151" i="1"/>
  <c r="Y122" i="1"/>
  <c r="T184" i="1"/>
  <c r="U182" i="1" s="1"/>
  <c r="U192" i="1"/>
  <c r="U183" i="1"/>
  <c r="W164" i="1"/>
  <c r="V135" i="1"/>
  <c r="V165" i="1" s="1"/>
  <c r="V246" i="1" s="1"/>
  <c r="AJ58" i="1"/>
  <c r="AJ144" i="1" s="1"/>
  <c r="AC75" i="1" l="1"/>
  <c r="AC61" i="1"/>
  <c r="AC65" i="1" s="1"/>
  <c r="AC66" i="1" s="1"/>
  <c r="AC76" i="1" s="1"/>
  <c r="AC79" i="1" s="1"/>
  <c r="AE40" i="1"/>
  <c r="AD55" i="1"/>
  <c r="AD69" i="1" s="1"/>
  <c r="AD57" i="1"/>
  <c r="AD59" i="1"/>
  <c r="AD71" i="1"/>
  <c r="AD73" i="1"/>
  <c r="AD70" i="1"/>
  <c r="AD63" i="1"/>
  <c r="AD74" i="1"/>
  <c r="AB76" i="1"/>
  <c r="AB79" i="1" s="1"/>
  <c r="AA121" i="1"/>
  <c r="AA151" i="1" s="1"/>
  <c r="Z122" i="1"/>
  <c r="Z152" i="1" s="1"/>
  <c r="AB141" i="1"/>
  <c r="AB125" i="1"/>
  <c r="AB129" i="1"/>
  <c r="AB159" i="1" s="1"/>
  <c r="AA155" i="1"/>
  <c r="AA131" i="1"/>
  <c r="AA161" i="1" s="1"/>
  <c r="Y152" i="1"/>
  <c r="Y132" i="1"/>
  <c r="Y162" i="1" s="1"/>
  <c r="AB143" i="1"/>
  <c r="AB117" i="1"/>
  <c r="AB147" i="1" s="1"/>
  <c r="AD42" i="1"/>
  <c r="AD49" i="1" s="1"/>
  <c r="AC245" i="1"/>
  <c r="AC119" i="1"/>
  <c r="AC149" i="1" s="1"/>
  <c r="AC126" i="1"/>
  <c r="AC156" i="1" s="1"/>
  <c r="AC115" i="1"/>
  <c r="AC145" i="1" s="1"/>
  <c r="AC127" i="1"/>
  <c r="AC157" i="1" s="1"/>
  <c r="AC111" i="1"/>
  <c r="AC113" i="1"/>
  <c r="AC130" i="1"/>
  <c r="AC160" i="1" s="1"/>
  <c r="U184" i="1"/>
  <c r="V182" i="1" s="1"/>
  <c r="V192" i="1"/>
  <c r="V183" i="1"/>
  <c r="W135" i="1"/>
  <c r="W165" i="1" s="1"/>
  <c r="W246" i="1" s="1"/>
  <c r="X164" i="1"/>
  <c r="AK58" i="1"/>
  <c r="AK144" i="1" s="1"/>
  <c r="AD61" i="1" l="1"/>
  <c r="AD65" i="1" s="1"/>
  <c r="AD66" i="1" s="1"/>
  <c r="AD75" i="1"/>
  <c r="AF40" i="1"/>
  <c r="AE63" i="1"/>
  <c r="AE73" i="1"/>
  <c r="AE55" i="1"/>
  <c r="AE69" i="1" s="1"/>
  <c r="AE57" i="1"/>
  <c r="AE59" i="1"/>
  <c r="AE70" i="1"/>
  <c r="AE71" i="1"/>
  <c r="AE74" i="1"/>
  <c r="Z132" i="1"/>
  <c r="Z162" i="1" s="1"/>
  <c r="AA122" i="1"/>
  <c r="AA152" i="1" s="1"/>
  <c r="AB121" i="1"/>
  <c r="AB151" i="1" s="1"/>
  <c r="AC141" i="1"/>
  <c r="AC129" i="1"/>
  <c r="AC159" i="1" s="1"/>
  <c r="AC125" i="1"/>
  <c r="AB155" i="1"/>
  <c r="AB131" i="1"/>
  <c r="AB161" i="1" s="1"/>
  <c r="AE42" i="1"/>
  <c r="AE49" i="1" s="1"/>
  <c r="AD245" i="1"/>
  <c r="AD115" i="1"/>
  <c r="AD145" i="1" s="1"/>
  <c r="AD113" i="1"/>
  <c r="AD119" i="1"/>
  <c r="AD149" i="1" s="1"/>
  <c r="AD111" i="1"/>
  <c r="AD126" i="1"/>
  <c r="AD156" i="1" s="1"/>
  <c r="AD127" i="1"/>
  <c r="AD157" i="1" s="1"/>
  <c r="AD130" i="1"/>
  <c r="AD160" i="1" s="1"/>
  <c r="AC143" i="1"/>
  <c r="AC117" i="1"/>
  <c r="AC147" i="1" s="1"/>
  <c r="V184" i="1"/>
  <c r="W182" i="1" s="1"/>
  <c r="W192" i="1"/>
  <c r="W183" i="1"/>
  <c r="Y164" i="1"/>
  <c r="X135" i="1"/>
  <c r="X165" i="1" s="1"/>
  <c r="X246" i="1" s="1"/>
  <c r="AL58" i="1"/>
  <c r="AL144" i="1" s="1"/>
  <c r="AG40" i="1" l="1"/>
  <c r="AF73" i="1"/>
  <c r="AF57" i="1"/>
  <c r="AF70" i="1"/>
  <c r="AF55" i="1"/>
  <c r="AF69" i="1" s="1"/>
  <c r="AF71" i="1"/>
  <c r="AF63" i="1"/>
  <c r="AF59" i="1"/>
  <c r="AF74" i="1"/>
  <c r="AE75" i="1"/>
  <c r="AD76" i="1"/>
  <c r="AD79" i="1" s="1"/>
  <c r="AE61" i="1"/>
  <c r="AE65" i="1" s="1"/>
  <c r="AE66" i="1" s="1"/>
  <c r="AA132" i="1"/>
  <c r="AA162" i="1" s="1"/>
  <c r="AC121" i="1"/>
  <c r="AC151" i="1" s="1"/>
  <c r="AB122" i="1"/>
  <c r="AB132" i="1" s="1"/>
  <c r="AB162" i="1" s="1"/>
  <c r="W184" i="1"/>
  <c r="X182" i="1" s="1"/>
  <c r="AF42" i="1"/>
  <c r="AF49" i="1" s="1"/>
  <c r="AE245" i="1"/>
  <c r="AE111" i="1"/>
  <c r="AE126" i="1"/>
  <c r="AE156" i="1" s="1"/>
  <c r="AE115" i="1"/>
  <c r="AE145" i="1" s="1"/>
  <c r="AE113" i="1"/>
  <c r="AE119" i="1"/>
  <c r="AE149" i="1" s="1"/>
  <c r="AE127" i="1"/>
  <c r="AE157" i="1" s="1"/>
  <c r="AE130" i="1"/>
  <c r="AE160" i="1" s="1"/>
  <c r="AD141" i="1"/>
  <c r="AD129" i="1"/>
  <c r="AD159" i="1" s="1"/>
  <c r="AD125" i="1"/>
  <c r="AC155" i="1"/>
  <c r="AC131" i="1"/>
  <c r="AC161" i="1" s="1"/>
  <c r="AD143" i="1"/>
  <c r="AD117" i="1"/>
  <c r="AD147" i="1" s="1"/>
  <c r="X192" i="1"/>
  <c r="X183" i="1"/>
  <c r="Z164" i="1"/>
  <c r="Y135" i="1"/>
  <c r="Y165" i="1" s="1"/>
  <c r="Y246" i="1" s="1"/>
  <c r="AM58" i="1"/>
  <c r="AE76" i="1" l="1"/>
  <c r="AE79" i="1" s="1"/>
  <c r="AF61" i="1"/>
  <c r="AF65" i="1" s="1"/>
  <c r="AF66" i="1" s="1"/>
  <c r="AF75" i="1"/>
  <c r="AM144" i="1"/>
  <c r="AH40" i="1"/>
  <c r="AG71" i="1"/>
  <c r="AG70" i="1"/>
  <c r="AG73" i="1"/>
  <c r="AG63" i="1"/>
  <c r="AG59" i="1"/>
  <c r="AG57" i="1"/>
  <c r="AG55" i="1"/>
  <c r="AG69" i="1" s="1"/>
  <c r="AG74" i="1"/>
  <c r="AC122" i="1"/>
  <c r="AC152" i="1" s="1"/>
  <c r="AB152" i="1"/>
  <c r="AD121" i="1"/>
  <c r="X184" i="1"/>
  <c r="Y182" i="1" s="1"/>
  <c r="AD155" i="1"/>
  <c r="AD131" i="1"/>
  <c r="AD161" i="1" s="1"/>
  <c r="AE141" i="1"/>
  <c r="AE129" i="1"/>
  <c r="AE159" i="1" s="1"/>
  <c r="AE125" i="1"/>
  <c r="AE143" i="1"/>
  <c r="AE117" i="1"/>
  <c r="AE147" i="1" s="1"/>
  <c r="AG42" i="1"/>
  <c r="AG49" i="1" s="1"/>
  <c r="AF245" i="1"/>
  <c r="AF115" i="1"/>
  <c r="AF145" i="1" s="1"/>
  <c r="AF119" i="1"/>
  <c r="AF149" i="1" s="1"/>
  <c r="AF113" i="1"/>
  <c r="AF111" i="1"/>
  <c r="AF126" i="1"/>
  <c r="AF156" i="1" s="1"/>
  <c r="AF127" i="1"/>
  <c r="AF157" i="1" s="1"/>
  <c r="AF130" i="1"/>
  <c r="AF160" i="1" s="1"/>
  <c r="Y192" i="1"/>
  <c r="Y183" i="1"/>
  <c r="Z135" i="1"/>
  <c r="Z165" i="1" s="1"/>
  <c r="Z246" i="1" s="1"/>
  <c r="AA164" i="1"/>
  <c r="AG75" i="1" l="1"/>
  <c r="AI40" i="1"/>
  <c r="AH57" i="1"/>
  <c r="AH73" i="1"/>
  <c r="AH71" i="1"/>
  <c r="AH70" i="1"/>
  <c r="AH63" i="1"/>
  <c r="AH55" i="1"/>
  <c r="AH69" i="1" s="1"/>
  <c r="AH59" i="1"/>
  <c r="AH74" i="1"/>
  <c r="AG61" i="1"/>
  <c r="AG65" i="1" s="1"/>
  <c r="AG66" i="1" s="1"/>
  <c r="AG76" i="1" s="1"/>
  <c r="AG79" i="1" s="1"/>
  <c r="AF76" i="1"/>
  <c r="AF79" i="1" s="1"/>
  <c r="AC132" i="1"/>
  <c r="AC162" i="1" s="1"/>
  <c r="AD151" i="1"/>
  <c r="AD122" i="1"/>
  <c r="AD152" i="1" s="1"/>
  <c r="Y184" i="1"/>
  <c r="Z182" i="1" s="1"/>
  <c r="AE121" i="1"/>
  <c r="AH42" i="1"/>
  <c r="AH49" i="1" s="1"/>
  <c r="AG245" i="1"/>
  <c r="AG126" i="1"/>
  <c r="AG156" i="1" s="1"/>
  <c r="AG115" i="1"/>
  <c r="AG145" i="1" s="1"/>
  <c r="AG113" i="1"/>
  <c r="AG119" i="1"/>
  <c r="AG149" i="1" s="1"/>
  <c r="AG127" i="1"/>
  <c r="AG157" i="1" s="1"/>
  <c r="AG111" i="1"/>
  <c r="AG130" i="1"/>
  <c r="AG160" i="1" s="1"/>
  <c r="AF141" i="1"/>
  <c r="AF129" i="1"/>
  <c r="AF159" i="1" s="1"/>
  <c r="AF125" i="1"/>
  <c r="AF143" i="1"/>
  <c r="AF117" i="1"/>
  <c r="AF147" i="1" s="1"/>
  <c r="AE155" i="1"/>
  <c r="AE131" i="1"/>
  <c r="AE161" i="1" s="1"/>
  <c r="Z192" i="1"/>
  <c r="Z183" i="1"/>
  <c r="AA135" i="1"/>
  <c r="AA165" i="1" s="1"/>
  <c r="AA246" i="1" s="1"/>
  <c r="AB164" i="1"/>
  <c r="AH61" i="1" l="1"/>
  <c r="AH65" i="1" s="1"/>
  <c r="AH66" i="1" s="1"/>
  <c r="AH75" i="1"/>
  <c r="AJ40" i="1"/>
  <c r="AI57" i="1"/>
  <c r="AI73" i="1"/>
  <c r="AI59" i="1"/>
  <c r="AI55" i="1"/>
  <c r="AI69" i="1" s="1"/>
  <c r="AI70" i="1"/>
  <c r="AI71" i="1"/>
  <c r="AI63" i="1"/>
  <c r="AI74" i="1"/>
  <c r="Z184" i="1"/>
  <c r="AA182" i="1" s="1"/>
  <c r="AD132" i="1"/>
  <c r="AD162" i="1" s="1"/>
  <c r="AF121" i="1"/>
  <c r="AF151" i="1" s="1"/>
  <c r="AG143" i="1"/>
  <c r="AG117" i="1"/>
  <c r="AG147" i="1" s="1"/>
  <c r="AI42" i="1"/>
  <c r="AI49" i="1" s="1"/>
  <c r="AH245" i="1"/>
  <c r="AH127" i="1"/>
  <c r="AH157" i="1" s="1"/>
  <c r="AH111" i="1"/>
  <c r="AH126" i="1"/>
  <c r="AH156" i="1" s="1"/>
  <c r="AH113" i="1"/>
  <c r="AH115" i="1"/>
  <c r="AH145" i="1" s="1"/>
  <c r="AH119" i="1"/>
  <c r="AH149" i="1" s="1"/>
  <c r="AH130" i="1"/>
  <c r="AH160" i="1" s="1"/>
  <c r="AF155" i="1"/>
  <c r="AF131" i="1"/>
  <c r="AF161" i="1" s="1"/>
  <c r="AG141" i="1"/>
  <c r="AG129" i="1"/>
  <c r="AG159" i="1" s="1"/>
  <c r="AG125" i="1"/>
  <c r="AE151" i="1"/>
  <c r="AE122" i="1"/>
  <c r="AA192" i="1"/>
  <c r="AA183" i="1"/>
  <c r="AB135" i="1"/>
  <c r="AB165" i="1" s="1"/>
  <c r="AB246" i="1" s="1"/>
  <c r="AC164" i="1"/>
  <c r="AI61" i="1" l="1"/>
  <c r="AI65" i="1" s="1"/>
  <c r="AI66" i="1" s="1"/>
  <c r="AK40" i="1"/>
  <c r="AJ59" i="1"/>
  <c r="AJ55" i="1"/>
  <c r="AJ69" i="1" s="1"/>
  <c r="AJ71" i="1"/>
  <c r="AJ70" i="1"/>
  <c r="AJ73" i="1"/>
  <c r="AJ63" i="1"/>
  <c r="AJ57" i="1"/>
  <c r="AJ74" i="1"/>
  <c r="AH76" i="1"/>
  <c r="AH79" i="1" s="1"/>
  <c r="AI75" i="1"/>
  <c r="AG121" i="1"/>
  <c r="AG151" i="1" s="1"/>
  <c r="AA184" i="1"/>
  <c r="AB182" i="1" s="1"/>
  <c r="AF122" i="1"/>
  <c r="AF152" i="1" s="1"/>
  <c r="AE152" i="1"/>
  <c r="AE132" i="1"/>
  <c r="AE162" i="1" s="1"/>
  <c r="AJ42" i="1"/>
  <c r="AJ49" i="1" s="1"/>
  <c r="AI245" i="1"/>
  <c r="AI119" i="1"/>
  <c r="AI149" i="1" s="1"/>
  <c r="AI127" i="1"/>
  <c r="AI157" i="1" s="1"/>
  <c r="AI126" i="1"/>
  <c r="AI156" i="1" s="1"/>
  <c r="AI111" i="1"/>
  <c r="AI115" i="1"/>
  <c r="AI145" i="1" s="1"/>
  <c r="AI113" i="1"/>
  <c r="AI130" i="1"/>
  <c r="AI160" i="1" s="1"/>
  <c r="AH143" i="1"/>
  <c r="AH117" i="1"/>
  <c r="AH147" i="1" s="1"/>
  <c r="AG155" i="1"/>
  <c r="AG131" i="1"/>
  <c r="AG161" i="1" s="1"/>
  <c r="AH141" i="1"/>
  <c r="AH129" i="1"/>
  <c r="AH159" i="1" s="1"/>
  <c r="AH125" i="1"/>
  <c r="AB192" i="1"/>
  <c r="AB183" i="1"/>
  <c r="AC135" i="1"/>
  <c r="AC165" i="1" s="1"/>
  <c r="AC246" i="1" s="1"/>
  <c r="AD164" i="1"/>
  <c r="AJ75" i="1" l="1"/>
  <c r="AJ61" i="1"/>
  <c r="AJ65" i="1" s="1"/>
  <c r="AJ66" i="1" s="1"/>
  <c r="AL40" i="1"/>
  <c r="AK55" i="1"/>
  <c r="AK69" i="1" s="1"/>
  <c r="AK57" i="1"/>
  <c r="AK73" i="1"/>
  <c r="AK59" i="1"/>
  <c r="AK70" i="1"/>
  <c r="AK71" i="1"/>
  <c r="AK63" i="1"/>
  <c r="AK74" i="1"/>
  <c r="AI76" i="1"/>
  <c r="AI79" i="1" s="1"/>
  <c r="AG122" i="1"/>
  <c r="AG152" i="1" s="1"/>
  <c r="AB184" i="1"/>
  <c r="AC182" i="1" s="1"/>
  <c r="AH121" i="1"/>
  <c r="AH151" i="1" s="1"/>
  <c r="AF132" i="1"/>
  <c r="AF162" i="1" s="1"/>
  <c r="AI141" i="1"/>
  <c r="AI129" i="1"/>
  <c r="AI159" i="1" s="1"/>
  <c r="AI125" i="1"/>
  <c r="AH155" i="1"/>
  <c r="AH131" i="1"/>
  <c r="AH161" i="1" s="1"/>
  <c r="AK42" i="1"/>
  <c r="AK49" i="1" s="1"/>
  <c r="AJ245" i="1"/>
  <c r="AJ111" i="1"/>
  <c r="AJ113" i="1"/>
  <c r="AJ119" i="1"/>
  <c r="AJ149" i="1" s="1"/>
  <c r="AJ126" i="1"/>
  <c r="AJ156" i="1" s="1"/>
  <c r="AJ115" i="1"/>
  <c r="AJ145" i="1" s="1"/>
  <c r="AJ127" i="1"/>
  <c r="AJ157" i="1" s="1"/>
  <c r="AJ130" i="1"/>
  <c r="AJ160" i="1" s="1"/>
  <c r="AI143" i="1"/>
  <c r="AI117" i="1"/>
  <c r="AI147" i="1" s="1"/>
  <c r="AC192" i="1"/>
  <c r="AC183" i="1"/>
  <c r="AE164" i="1"/>
  <c r="AD135" i="1"/>
  <c r="AD165" i="1" s="1"/>
  <c r="AD246" i="1" s="1"/>
  <c r="AJ76" i="1" l="1"/>
  <c r="AJ79" i="1" s="1"/>
  <c r="AK61" i="1"/>
  <c r="AK65" i="1" s="1"/>
  <c r="AK66" i="1" s="1"/>
  <c r="AK75" i="1"/>
  <c r="AM40" i="1"/>
  <c r="AG26" i="1" s="1"/>
  <c r="AL57" i="1"/>
  <c r="AL59" i="1"/>
  <c r="AL71" i="1"/>
  <c r="AL55" i="1"/>
  <c r="AL69" i="1" s="1"/>
  <c r="AL70" i="1"/>
  <c r="AL63" i="1"/>
  <c r="AL73" i="1"/>
  <c r="AL74" i="1"/>
  <c r="AH122" i="1"/>
  <c r="AH132" i="1" s="1"/>
  <c r="AH162" i="1" s="1"/>
  <c r="AG132" i="1"/>
  <c r="AG162" i="1" s="1"/>
  <c r="AC184" i="1"/>
  <c r="AD182" i="1" s="1"/>
  <c r="AI121" i="1"/>
  <c r="AI151" i="1" s="1"/>
  <c r="AI155" i="1"/>
  <c r="AI131" i="1"/>
  <c r="AI161" i="1" s="1"/>
  <c r="AJ141" i="1"/>
  <c r="AJ129" i="1"/>
  <c r="AJ159" i="1" s="1"/>
  <c r="AJ125" i="1"/>
  <c r="AJ143" i="1"/>
  <c r="AJ117" i="1"/>
  <c r="AJ147" i="1" s="1"/>
  <c r="AL42" i="1"/>
  <c r="AL49" i="1" s="1"/>
  <c r="AK245" i="1"/>
  <c r="AK115" i="1"/>
  <c r="AK145" i="1" s="1"/>
  <c r="AK113" i="1"/>
  <c r="AK119" i="1"/>
  <c r="AK149" i="1" s="1"/>
  <c r="AK126" i="1"/>
  <c r="AK156" i="1" s="1"/>
  <c r="AK111" i="1"/>
  <c r="AK127" i="1"/>
  <c r="AK157" i="1" s="1"/>
  <c r="AK130" i="1"/>
  <c r="AK160" i="1" s="1"/>
  <c r="AD192" i="1"/>
  <c r="AD183" i="1"/>
  <c r="AF164" i="1"/>
  <c r="AE135" i="1"/>
  <c r="AE165" i="1" s="1"/>
  <c r="AE246" i="1" s="1"/>
  <c r="AL75" i="1" l="1"/>
  <c r="AL61" i="1"/>
  <c r="AL65" i="1" s="1"/>
  <c r="AL66" i="1" s="1"/>
  <c r="AL76" i="1" s="1"/>
  <c r="AL79" i="1" s="1"/>
  <c r="AM73" i="1"/>
  <c r="AM57" i="1"/>
  <c r="AM55" i="1"/>
  <c r="AM69" i="1" s="1"/>
  <c r="AM59" i="1"/>
  <c r="AM70" i="1"/>
  <c r="AM63" i="1"/>
  <c r="AM71" i="1"/>
  <c r="AM74" i="1"/>
  <c r="AK76" i="1"/>
  <c r="AK79" i="1" s="1"/>
  <c r="AH152" i="1"/>
  <c r="AD184" i="1"/>
  <c r="AE182" i="1" s="1"/>
  <c r="AI122" i="1"/>
  <c r="AI152" i="1" s="1"/>
  <c r="AJ121" i="1"/>
  <c r="AJ151" i="1" s="1"/>
  <c r="AJ155" i="1"/>
  <c r="AJ131" i="1"/>
  <c r="AJ161" i="1" s="1"/>
  <c r="AK141" i="1"/>
  <c r="AK129" i="1"/>
  <c r="AK159" i="1" s="1"/>
  <c r="AK125" i="1"/>
  <c r="AK143" i="1"/>
  <c r="AK117" i="1"/>
  <c r="AK147" i="1" s="1"/>
  <c r="AM42" i="1"/>
  <c r="AL245" i="1"/>
  <c r="AL119" i="1"/>
  <c r="AL149" i="1" s="1"/>
  <c r="AL126" i="1"/>
  <c r="AL156" i="1" s="1"/>
  <c r="AL115" i="1"/>
  <c r="AL145" i="1" s="1"/>
  <c r="AL127" i="1"/>
  <c r="AL157" i="1" s="1"/>
  <c r="AL111" i="1"/>
  <c r="AL113" i="1"/>
  <c r="AL130" i="1"/>
  <c r="AL160" i="1" s="1"/>
  <c r="AE192" i="1"/>
  <c r="AE183" i="1"/>
  <c r="AF135" i="1"/>
  <c r="AF165" i="1" s="1"/>
  <c r="AF246" i="1" s="1"/>
  <c r="AG164" i="1"/>
  <c r="AI26" i="1" l="1"/>
  <c r="E47" i="1" s="1"/>
  <c r="AM49" i="1"/>
  <c r="AM61" i="1"/>
  <c r="AM65" i="1" s="1"/>
  <c r="AM66" i="1" s="1"/>
  <c r="AM75" i="1"/>
  <c r="AE184" i="1"/>
  <c r="AF182" i="1" s="1"/>
  <c r="AJ122" i="1"/>
  <c r="AJ152" i="1" s="1"/>
  <c r="AI132" i="1"/>
  <c r="AI162" i="1" s="1"/>
  <c r="AL141" i="1"/>
  <c r="AL129" i="1"/>
  <c r="AL159" i="1" s="1"/>
  <c r="AL125" i="1"/>
  <c r="AK155" i="1"/>
  <c r="AK131" i="1"/>
  <c r="AK161" i="1" s="1"/>
  <c r="AM245" i="1"/>
  <c r="AM119" i="1"/>
  <c r="AM149" i="1" s="1"/>
  <c r="AM111" i="1"/>
  <c r="AM126" i="1"/>
  <c r="AM156" i="1" s="1"/>
  <c r="AM127" i="1"/>
  <c r="AM157" i="1" s="1"/>
  <c r="AM113" i="1"/>
  <c r="AM115" i="1"/>
  <c r="AM145" i="1" s="1"/>
  <c r="AM130" i="1"/>
  <c r="AM160" i="1" s="1"/>
  <c r="AL143" i="1"/>
  <c r="AL117" i="1"/>
  <c r="AL147" i="1" s="1"/>
  <c r="AK121" i="1"/>
  <c r="AF192" i="1"/>
  <c r="AF183" i="1"/>
  <c r="AG135" i="1"/>
  <c r="AG165" i="1" s="1"/>
  <c r="AG246" i="1" s="1"/>
  <c r="AH164" i="1"/>
  <c r="AM76" i="1" l="1"/>
  <c r="AM79" i="1" s="1"/>
  <c r="AJ132" i="1"/>
  <c r="AJ162" i="1" s="1"/>
  <c r="AF184" i="1"/>
  <c r="AG182" i="1" s="1"/>
  <c r="AL121" i="1"/>
  <c r="AL151" i="1" s="1"/>
  <c r="AM143" i="1"/>
  <c r="AM117" i="1"/>
  <c r="AM147" i="1" s="1"/>
  <c r="AL155" i="1"/>
  <c r="AL131" i="1"/>
  <c r="AL161" i="1" s="1"/>
  <c r="AK151" i="1"/>
  <c r="AK122" i="1"/>
  <c r="AM141" i="1"/>
  <c r="AM129" i="1"/>
  <c r="AM159" i="1" s="1"/>
  <c r="AM125" i="1"/>
  <c r="AG192" i="1"/>
  <c r="AG183" i="1"/>
  <c r="AH135" i="1"/>
  <c r="AH165" i="1" s="1"/>
  <c r="AH246" i="1" s="1"/>
  <c r="AI164" i="1"/>
  <c r="AG184" i="1" l="1"/>
  <c r="AH182" i="1" s="1"/>
  <c r="AL122" i="1"/>
  <c r="AL132" i="1" s="1"/>
  <c r="AL162" i="1" s="1"/>
  <c r="AK152" i="1"/>
  <c r="AK132" i="1"/>
  <c r="AK162" i="1" s="1"/>
  <c r="AM155" i="1"/>
  <c r="AM131" i="1"/>
  <c r="AM161" i="1" s="1"/>
  <c r="AM121" i="1"/>
  <c r="AH192" i="1"/>
  <c r="AH183" i="1"/>
  <c r="AJ164" i="1"/>
  <c r="AI135" i="1"/>
  <c r="AI165" i="1" s="1"/>
  <c r="AI246" i="1" s="1"/>
  <c r="AH184" i="1" l="1"/>
  <c r="AI182" i="1" s="1"/>
  <c r="AL152" i="1"/>
  <c r="AM151" i="1"/>
  <c r="AM122" i="1"/>
  <c r="AI192" i="1"/>
  <c r="AI183" i="1"/>
  <c r="AJ135" i="1"/>
  <c r="AJ165" i="1" s="1"/>
  <c r="AJ246" i="1" s="1"/>
  <c r="AK164" i="1"/>
  <c r="AI184" i="1" l="1"/>
  <c r="AJ182" i="1" s="1"/>
  <c r="AM152" i="1"/>
  <c r="AM132" i="1"/>
  <c r="AM162" i="1" s="1"/>
  <c r="AJ192" i="1"/>
  <c r="AJ183" i="1"/>
  <c r="AK135" i="1"/>
  <c r="AK165" i="1" s="1"/>
  <c r="AK246" i="1" s="1"/>
  <c r="AL164" i="1"/>
  <c r="AJ184" i="1" l="1"/>
  <c r="AK182" i="1" s="1"/>
  <c r="AK192" i="1"/>
  <c r="AK183" i="1"/>
  <c r="AL135" i="1"/>
  <c r="AL165" i="1" s="1"/>
  <c r="AL246" i="1" s="1"/>
  <c r="AM164" i="1"/>
  <c r="AK184" i="1" l="1"/>
  <c r="AL182" i="1" s="1"/>
  <c r="AL192" i="1"/>
  <c r="AL183" i="1"/>
  <c r="AM135" i="1"/>
  <c r="AM165" i="1" s="1"/>
  <c r="AM246" i="1" s="1"/>
  <c r="AL184" i="1" l="1"/>
  <c r="AM182" i="1" s="1"/>
  <c r="AM192" i="1"/>
  <c r="AM183" i="1"/>
  <c r="AM184" i="1" l="1"/>
  <c r="E48" i="1" l="1"/>
  <c r="E50" i="1" s="1"/>
  <c r="E51" i="1" l="1"/>
  <c r="F47" i="1" s="1"/>
  <c r="E173" i="1"/>
  <c r="E194" i="1" s="1"/>
  <c r="E195" i="1" s="1"/>
  <c r="E206" i="1" s="1"/>
  <c r="E208" i="1" s="1"/>
  <c r="F207" i="1" l="1"/>
  <c r="E171" i="1"/>
  <c r="E175" i="1" s="1"/>
  <c r="E187" i="1" s="1"/>
  <c r="E3" i="1" s="1"/>
  <c r="E247" i="1"/>
  <c r="F48" i="1"/>
  <c r="F50" i="1" s="1"/>
  <c r="F173" i="1" l="1"/>
  <c r="F194" i="1" s="1"/>
  <c r="F195" i="1" s="1"/>
  <c r="F206" i="1" s="1"/>
  <c r="F208" i="1" s="1"/>
  <c r="F51" i="1"/>
  <c r="G47" i="1" s="1"/>
  <c r="G48" i="1" l="1"/>
  <c r="G50" i="1" s="1"/>
  <c r="F171" i="1"/>
  <c r="F175" i="1" s="1"/>
  <c r="F187" i="1" s="1"/>
  <c r="F3" i="1" s="1"/>
  <c r="F247" i="1"/>
  <c r="G207" i="1"/>
  <c r="G173" i="1" l="1"/>
  <c r="G194" i="1" s="1"/>
  <c r="G195" i="1" s="1"/>
  <c r="G206" i="1" s="1"/>
  <c r="G208" i="1" s="1"/>
  <c r="G51" i="1"/>
  <c r="H47" i="1" s="1"/>
  <c r="G247" i="1" l="1"/>
  <c r="G171" i="1"/>
  <c r="G175" i="1" s="1"/>
  <c r="G187" i="1" s="1"/>
  <c r="G3" i="1" s="1"/>
  <c r="H207" i="1"/>
  <c r="H48" i="1"/>
  <c r="H50" i="1" s="1"/>
  <c r="H173" i="1" l="1"/>
  <c r="H194" i="1" s="1"/>
  <c r="H195" i="1" s="1"/>
  <c r="H206" i="1" s="1"/>
  <c r="H208" i="1" s="1"/>
  <c r="I207" i="1" s="1"/>
  <c r="H51" i="1"/>
  <c r="I47" i="1" s="1"/>
  <c r="H171" i="1" l="1"/>
  <c r="H175" i="1" s="1"/>
  <c r="H187" i="1" s="1"/>
  <c r="H3" i="1" s="1"/>
  <c r="H247" i="1"/>
  <c r="I48" i="1"/>
  <c r="I50" i="1" s="1"/>
  <c r="I51" i="1" l="1"/>
  <c r="J47" i="1" s="1"/>
  <c r="I173" i="1"/>
  <c r="I194" i="1" s="1"/>
  <c r="I195" i="1" s="1"/>
  <c r="I206" i="1" s="1"/>
  <c r="I208" i="1" s="1"/>
  <c r="I171" i="1" l="1"/>
  <c r="I175" i="1" s="1"/>
  <c r="I187" i="1" s="1"/>
  <c r="I3" i="1" s="1"/>
  <c r="J207" i="1"/>
  <c r="I247" i="1"/>
  <c r="J48" i="1"/>
  <c r="J50" i="1" s="1"/>
  <c r="J51" i="1" l="1"/>
  <c r="K47" i="1" s="1"/>
  <c r="J173" i="1"/>
  <c r="J194" i="1" s="1"/>
  <c r="J195" i="1" s="1"/>
  <c r="J206" i="1" s="1"/>
  <c r="J208" i="1" s="1"/>
  <c r="J171" i="1" l="1"/>
  <c r="J175" i="1" s="1"/>
  <c r="J187" i="1" s="1"/>
  <c r="J3" i="1" s="1"/>
  <c r="J247" i="1"/>
  <c r="K207" i="1"/>
  <c r="K48" i="1"/>
  <c r="K50" i="1" s="1"/>
  <c r="K173" i="1" l="1"/>
  <c r="K194" i="1" s="1"/>
  <c r="K195" i="1" s="1"/>
  <c r="K206" i="1" s="1"/>
  <c r="K208" i="1" s="1"/>
  <c r="K51" i="1"/>
  <c r="L47" i="1" s="1"/>
  <c r="L48" i="1" l="1"/>
  <c r="L50" i="1" s="1"/>
  <c r="L207" i="1"/>
  <c r="K247" i="1"/>
  <c r="K171" i="1"/>
  <c r="K175" i="1" s="1"/>
  <c r="K187" i="1" s="1"/>
  <c r="K3" i="1" s="1"/>
  <c r="L51" i="1" l="1"/>
  <c r="M47" i="1" s="1"/>
  <c r="L173" i="1"/>
  <c r="L194" i="1" s="1"/>
  <c r="L195" i="1" s="1"/>
  <c r="L206" i="1" s="1"/>
  <c r="L208" i="1" s="1"/>
  <c r="L247" i="1" l="1"/>
  <c r="M207" i="1"/>
  <c r="L171" i="1"/>
  <c r="L175" i="1" s="1"/>
  <c r="L187" i="1" s="1"/>
  <c r="L3" i="1" s="1"/>
  <c r="M48" i="1"/>
  <c r="M50" i="1" s="1"/>
  <c r="M51" i="1" l="1"/>
  <c r="N47" i="1" s="1"/>
  <c r="M173" i="1"/>
  <c r="M194" i="1" s="1"/>
  <c r="M195" i="1" s="1"/>
  <c r="M206" i="1" s="1"/>
  <c r="M208" i="1" s="1"/>
  <c r="M247" i="1" l="1"/>
  <c r="N207" i="1"/>
  <c r="M171" i="1"/>
  <c r="M175" i="1" s="1"/>
  <c r="M187" i="1" s="1"/>
  <c r="M3" i="1" s="1"/>
  <c r="N48" i="1"/>
  <c r="N50" i="1" s="1"/>
  <c r="N51" i="1" l="1"/>
  <c r="O47" i="1" s="1"/>
  <c r="O48" i="1" s="1"/>
  <c r="O50" i="1" s="1"/>
  <c r="N173" i="1"/>
  <c r="N194" i="1" s="1"/>
  <c r="N195" i="1" s="1"/>
  <c r="N206" i="1" s="1"/>
  <c r="N208" i="1" s="1"/>
  <c r="N247" i="1" l="1"/>
  <c r="N171" i="1"/>
  <c r="N175" i="1" s="1"/>
  <c r="N187" i="1" s="1"/>
  <c r="N3" i="1" s="1"/>
  <c r="O207" i="1"/>
  <c r="O173" i="1"/>
  <c r="O194" i="1" s="1"/>
  <c r="O195" i="1" s="1"/>
  <c r="O206" i="1" s="1"/>
  <c r="O208" i="1" s="1"/>
  <c r="O51" i="1"/>
  <c r="P47" i="1" s="1"/>
  <c r="P48" i="1" l="1"/>
  <c r="P50" i="1" s="1"/>
  <c r="O247" i="1"/>
  <c r="P207" i="1"/>
  <c r="O171" i="1"/>
  <c r="O175" i="1" s="1"/>
  <c r="O187" i="1" s="1"/>
  <c r="O3" i="1" s="1"/>
  <c r="P51" i="1" l="1"/>
  <c r="Q47" i="1" s="1"/>
  <c r="Q48" i="1" s="1"/>
  <c r="Q50" i="1" s="1"/>
  <c r="Q173" i="1" s="1"/>
  <c r="P173" i="1"/>
  <c r="P194" i="1" s="1"/>
  <c r="P195" i="1" s="1"/>
  <c r="P206" i="1" s="1"/>
  <c r="P208" i="1" s="1"/>
  <c r="Q194" i="1" l="1"/>
  <c r="Q195" i="1" s="1"/>
  <c r="Q206" i="1" s="1"/>
  <c r="Q51" i="1"/>
  <c r="P247" i="1"/>
  <c r="Q207" i="1"/>
  <c r="Q208" i="1" s="1"/>
  <c r="P171" i="1"/>
  <c r="P175" i="1" s="1"/>
  <c r="P187" i="1" s="1"/>
  <c r="P3" i="1" s="1"/>
  <c r="R47" i="1" l="1"/>
  <c r="R48" i="1" s="1"/>
  <c r="R50" i="1" s="1"/>
  <c r="Q247" i="1"/>
  <c r="R207" i="1"/>
  <c r="Q171" i="1"/>
  <c r="Q175" i="1" s="1"/>
  <c r="Q187" i="1" s="1"/>
  <c r="Q3" i="1" s="1"/>
  <c r="R173" i="1" l="1"/>
  <c r="R194" i="1" s="1"/>
  <c r="R195" i="1" s="1"/>
  <c r="R206" i="1" s="1"/>
  <c r="R208" i="1" s="1"/>
  <c r="R247" i="1" s="1"/>
  <c r="R51" i="1"/>
  <c r="S47" i="1" s="1"/>
  <c r="S48" i="1" s="1"/>
  <c r="S50" i="1" s="1"/>
  <c r="R171" i="1" l="1"/>
  <c r="R175" i="1" s="1"/>
  <c r="R187" i="1" s="1"/>
  <c r="R3" i="1" s="1"/>
  <c r="S207" i="1"/>
  <c r="S173" i="1"/>
  <c r="S194" i="1" s="1"/>
  <c r="S195" i="1" s="1"/>
  <c r="S206" i="1" s="1"/>
  <c r="S208" i="1" s="1"/>
  <c r="S247" i="1" s="1"/>
  <c r="S51" i="1"/>
  <c r="T47" i="1" s="1"/>
  <c r="T207" i="1" l="1"/>
  <c r="S171" i="1"/>
  <c r="S175" i="1" s="1"/>
  <c r="S187" i="1" s="1"/>
  <c r="S3" i="1" s="1"/>
  <c r="T48" i="1"/>
  <c r="T50" i="1" s="1"/>
  <c r="T51" i="1" l="1"/>
  <c r="U47" i="1" s="1"/>
  <c r="T173" i="1"/>
  <c r="T194" i="1" s="1"/>
  <c r="T195" i="1" s="1"/>
  <c r="T206" i="1" s="1"/>
  <c r="T208" i="1" s="1"/>
  <c r="T171" i="1" l="1"/>
  <c r="T175" i="1" s="1"/>
  <c r="T187" i="1" s="1"/>
  <c r="T3" i="1" s="1"/>
  <c r="U207" i="1"/>
  <c r="T247" i="1"/>
  <c r="U48" i="1"/>
  <c r="U50" i="1" s="1"/>
  <c r="U51" i="1" l="1"/>
  <c r="U173" i="1"/>
  <c r="U194" i="1" s="1"/>
  <c r="U195" i="1" s="1"/>
  <c r="U206" i="1" s="1"/>
  <c r="U208" i="1" s="1"/>
  <c r="V47" i="1" l="1"/>
  <c r="V48" i="1" s="1"/>
  <c r="V50" i="1" s="1"/>
  <c r="U247" i="1"/>
  <c r="U171" i="1"/>
  <c r="U175" i="1" s="1"/>
  <c r="U187" i="1" s="1"/>
  <c r="U3" i="1" s="1"/>
  <c r="V207" i="1"/>
  <c r="V173" i="1" l="1"/>
  <c r="V194" i="1" s="1"/>
  <c r="V195" i="1" s="1"/>
  <c r="V206" i="1" s="1"/>
  <c r="V208" i="1" s="1"/>
  <c r="V51" i="1"/>
  <c r="V171" i="1" l="1"/>
  <c r="V175" i="1" s="1"/>
  <c r="V187" i="1" s="1"/>
  <c r="V3" i="1" s="1"/>
  <c r="V247" i="1"/>
  <c r="W207" i="1"/>
  <c r="W47" i="1"/>
  <c r="W48" i="1" s="1"/>
  <c r="W50" i="1" s="1"/>
  <c r="W173" i="1" l="1"/>
  <c r="W194" i="1" s="1"/>
  <c r="W195" i="1" s="1"/>
  <c r="W206" i="1" s="1"/>
  <c r="W208" i="1" s="1"/>
  <c r="X207" i="1" s="1"/>
  <c r="W51" i="1"/>
  <c r="W171" i="1" l="1"/>
  <c r="W175" i="1" s="1"/>
  <c r="W187" i="1" s="1"/>
  <c r="W3" i="1" s="1"/>
  <c r="W247" i="1"/>
  <c r="X47" i="1"/>
  <c r="X48" i="1" s="1"/>
  <c r="X50" i="1" s="1"/>
  <c r="X51" i="1" l="1"/>
  <c r="Y47" i="1" s="1"/>
  <c r="Y48" i="1" s="1"/>
  <c r="Y50" i="1" s="1"/>
  <c r="X173" i="1"/>
  <c r="X194" i="1" s="1"/>
  <c r="X195" i="1" s="1"/>
  <c r="X206" i="1" s="1"/>
  <c r="X208" i="1" s="1"/>
  <c r="Y51" i="1" l="1"/>
  <c r="Y173" i="1"/>
  <c r="Y194" i="1" s="1"/>
  <c r="Y195" i="1" s="1"/>
  <c r="Y206" i="1" s="1"/>
  <c r="X247" i="1"/>
  <c r="X171" i="1"/>
  <c r="X175" i="1" s="1"/>
  <c r="X187" i="1" s="1"/>
  <c r="X3" i="1" s="1"/>
  <c r="Y207" i="1"/>
  <c r="Y208" i="1" l="1"/>
  <c r="Z207" i="1" s="1"/>
  <c r="Z47" i="1"/>
  <c r="Z48" i="1" s="1"/>
  <c r="Z50" i="1" s="1"/>
  <c r="Y247" i="1" l="1"/>
  <c r="Y171" i="1"/>
  <c r="Y175" i="1" s="1"/>
  <c r="Y187" i="1" s="1"/>
  <c r="Y3" i="1" s="1"/>
  <c r="Z173" i="1"/>
  <c r="Z194" i="1" s="1"/>
  <c r="Z195" i="1" s="1"/>
  <c r="Z206" i="1" s="1"/>
  <c r="Z208" i="1" s="1"/>
  <c r="Z51" i="1"/>
  <c r="AA47" i="1" s="1"/>
  <c r="AA48" i="1" s="1"/>
  <c r="AA50" i="1" s="1"/>
  <c r="AA173" i="1" l="1"/>
  <c r="AA194" i="1" s="1"/>
  <c r="AA195" i="1" s="1"/>
  <c r="AA206" i="1" s="1"/>
  <c r="AA51" i="1"/>
  <c r="Z247" i="1"/>
  <c r="Z171" i="1"/>
  <c r="Z175" i="1" s="1"/>
  <c r="Z187" i="1" s="1"/>
  <c r="Z3" i="1" s="1"/>
  <c r="AA207" i="1"/>
  <c r="AA208" i="1" l="1"/>
  <c r="AA247" i="1" s="1"/>
  <c r="AB47" i="1"/>
  <c r="AB48" i="1" s="1"/>
  <c r="AB50" i="1" s="1"/>
  <c r="AA171" i="1" l="1"/>
  <c r="AA175" i="1" s="1"/>
  <c r="AA187" i="1" s="1"/>
  <c r="AA3" i="1" s="1"/>
  <c r="AB207" i="1"/>
  <c r="AB173" i="1"/>
  <c r="AB194" i="1" s="1"/>
  <c r="AB195" i="1" s="1"/>
  <c r="AB206" i="1" s="1"/>
  <c r="AB208" i="1" s="1"/>
  <c r="AB51" i="1"/>
  <c r="AC47" i="1" s="1"/>
  <c r="AC48" i="1" s="1"/>
  <c r="AC50" i="1" s="1"/>
  <c r="AC51" i="1" l="1"/>
  <c r="AC173" i="1"/>
  <c r="AC194" i="1" s="1"/>
  <c r="AC195" i="1" s="1"/>
  <c r="AC206" i="1" s="1"/>
  <c r="AC207" i="1"/>
  <c r="AB171" i="1"/>
  <c r="AB175" i="1" s="1"/>
  <c r="AB187" i="1" s="1"/>
  <c r="AB3" i="1" s="1"/>
  <c r="AB247" i="1"/>
  <c r="AC208" i="1" l="1"/>
  <c r="AC171" i="1" s="1"/>
  <c r="AC175" i="1" s="1"/>
  <c r="AC187" i="1" s="1"/>
  <c r="AC3" i="1" s="1"/>
  <c r="AD47" i="1"/>
  <c r="AD48" i="1" s="1"/>
  <c r="AD50" i="1" s="1"/>
  <c r="AC247" i="1" l="1"/>
  <c r="AD207" i="1"/>
  <c r="AD51" i="1"/>
  <c r="AD173" i="1"/>
  <c r="AD194" i="1" s="1"/>
  <c r="AD195" i="1" s="1"/>
  <c r="AD206" i="1" s="1"/>
  <c r="AD208" i="1" s="1"/>
  <c r="AD247" i="1" l="1"/>
  <c r="AD171" i="1"/>
  <c r="AD175" i="1" s="1"/>
  <c r="AD187" i="1" s="1"/>
  <c r="AD3" i="1" s="1"/>
  <c r="AE207" i="1"/>
  <c r="AE47" i="1"/>
  <c r="AE48" i="1" s="1"/>
  <c r="AE50" i="1" s="1"/>
  <c r="AE51" i="1" l="1"/>
  <c r="AE173" i="1"/>
  <c r="AE194" i="1" s="1"/>
  <c r="AE195" i="1" s="1"/>
  <c r="AE206" i="1" s="1"/>
  <c r="AE208" i="1" s="1"/>
  <c r="AE247" i="1" l="1"/>
  <c r="AE171" i="1"/>
  <c r="AE175" i="1" s="1"/>
  <c r="AE187" i="1" s="1"/>
  <c r="AE3" i="1" s="1"/>
  <c r="AF207" i="1"/>
  <c r="AF47" i="1"/>
  <c r="AF48" i="1" s="1"/>
  <c r="AF50" i="1" s="1"/>
  <c r="AF51" i="1" l="1"/>
  <c r="AF173" i="1"/>
  <c r="AF194" i="1" s="1"/>
  <c r="AF195" i="1" s="1"/>
  <c r="AF206" i="1" s="1"/>
  <c r="AF208" i="1" s="1"/>
  <c r="AF247" i="1" l="1"/>
  <c r="AG207" i="1"/>
  <c r="AF171" i="1"/>
  <c r="AF175" i="1" s="1"/>
  <c r="AF187" i="1" s="1"/>
  <c r="AF3" i="1" s="1"/>
  <c r="AG47" i="1"/>
  <c r="AG48" i="1" s="1"/>
  <c r="AG50" i="1" s="1"/>
  <c r="AG173" i="1" l="1"/>
  <c r="AG194" i="1" s="1"/>
  <c r="AG195" i="1" s="1"/>
  <c r="AG206" i="1" s="1"/>
  <c r="AG208" i="1" s="1"/>
  <c r="AG51" i="1"/>
  <c r="AH47" i="1" l="1"/>
  <c r="AH48" i="1" s="1"/>
  <c r="AH50" i="1" s="1"/>
  <c r="AG171" i="1"/>
  <c r="AG175" i="1" s="1"/>
  <c r="AG187" i="1" s="1"/>
  <c r="AG3" i="1" s="1"/>
  <c r="AH207" i="1"/>
  <c r="AG247" i="1"/>
  <c r="AH51" i="1" l="1"/>
  <c r="AH173" i="1"/>
  <c r="AH194" i="1" s="1"/>
  <c r="AH195" i="1" s="1"/>
  <c r="AH206" i="1" s="1"/>
  <c r="AH208" i="1" s="1"/>
  <c r="AH247" i="1" l="1"/>
  <c r="AI207" i="1"/>
  <c r="AH171" i="1"/>
  <c r="AH175" i="1" s="1"/>
  <c r="AH187" i="1" s="1"/>
  <c r="AH3" i="1" s="1"/>
  <c r="AI47" i="1"/>
  <c r="AI48" i="1" s="1"/>
  <c r="AI50" i="1" s="1"/>
  <c r="AI51" i="1" l="1"/>
  <c r="AI173" i="1"/>
  <c r="AI194" i="1" s="1"/>
  <c r="AI195" i="1" s="1"/>
  <c r="AI206" i="1" s="1"/>
  <c r="AI208" i="1" s="1"/>
  <c r="AJ207" i="1" l="1"/>
  <c r="AI247" i="1"/>
  <c r="AI171" i="1"/>
  <c r="AI175" i="1" s="1"/>
  <c r="AI187" i="1" s="1"/>
  <c r="AI3" i="1" s="1"/>
  <c r="AJ47" i="1"/>
  <c r="AJ48" i="1" s="1"/>
  <c r="AJ50" i="1" s="1"/>
  <c r="AJ51" i="1" l="1"/>
  <c r="AK47" i="1" s="1"/>
  <c r="AK48" i="1" s="1"/>
  <c r="AK50" i="1" s="1"/>
  <c r="AJ173" i="1"/>
  <c r="AJ194" i="1" s="1"/>
  <c r="AJ195" i="1" s="1"/>
  <c r="AJ206" i="1" s="1"/>
  <c r="AJ208" i="1" s="1"/>
  <c r="AJ171" i="1" l="1"/>
  <c r="AJ175" i="1" s="1"/>
  <c r="AJ187" i="1" s="1"/>
  <c r="AJ3" i="1" s="1"/>
  <c r="AJ247" i="1"/>
  <c r="AK207" i="1"/>
  <c r="AK51" i="1"/>
  <c r="AK173" i="1"/>
  <c r="AK194" i="1" s="1"/>
  <c r="AK195" i="1" s="1"/>
  <c r="AK206" i="1" s="1"/>
  <c r="AK208" i="1" l="1"/>
  <c r="AL47" i="1"/>
  <c r="AL48" i="1" s="1"/>
  <c r="AL50" i="1" s="1"/>
  <c r="AK247" i="1"/>
  <c r="AL207" i="1"/>
  <c r="AK171" i="1"/>
  <c r="AK175" i="1" s="1"/>
  <c r="AK187" i="1" s="1"/>
  <c r="AK3" i="1" s="1"/>
  <c r="AL173" i="1" l="1"/>
  <c r="AL194" i="1" s="1"/>
  <c r="AL195" i="1" s="1"/>
  <c r="AL206" i="1" s="1"/>
  <c r="AL51" i="1"/>
  <c r="AL208" i="1"/>
  <c r="AM47" i="1" l="1"/>
  <c r="AM48" i="1" s="1"/>
  <c r="AM50" i="1" s="1"/>
  <c r="AL171" i="1"/>
  <c r="AL175" i="1" s="1"/>
  <c r="AL187" i="1" s="1"/>
  <c r="AL3" i="1" s="1"/>
  <c r="AL247" i="1"/>
  <c r="AM207" i="1"/>
  <c r="AM51" i="1" l="1"/>
  <c r="AM173" i="1"/>
  <c r="AM194" i="1" s="1"/>
  <c r="AM195" i="1" s="1"/>
  <c r="AM206" i="1" s="1"/>
  <c r="AM208" i="1" s="1"/>
  <c r="AM171" i="1" l="1"/>
  <c r="AM175" i="1" s="1"/>
  <c r="AM187" i="1" s="1"/>
  <c r="AM3" i="1" s="1"/>
  <c r="AM247" i="1"/>
</calcChain>
</file>

<file path=xl/sharedStrings.xml><?xml version="1.0" encoding="utf-8"?>
<sst xmlns="http://schemas.openxmlformats.org/spreadsheetml/2006/main" count="378" uniqueCount="160">
  <si>
    <t xml:space="preserve">                                    3 STEP - LANDED COSTS &amp; PROFIT MARGIN ANALYSIS      </t>
  </si>
  <si>
    <t>STEP 1 - INPUT QUOTES</t>
  </si>
  <si>
    <t>STEP 2 - LANDED COSTS</t>
  </si>
  <si>
    <t>STEP 3 - MARGIN</t>
  </si>
  <si>
    <t>QUESTION 1.  HOW MANY TO BUY?</t>
  </si>
  <si>
    <t>COST ELEMENTS</t>
  </si>
  <si>
    <t>QTY  1</t>
  </si>
  <si>
    <t>QTY  2</t>
  </si>
  <si>
    <t>QTY  3</t>
  </si>
  <si>
    <t>NOTES</t>
  </si>
  <si>
    <t>4 MARGIN ELEMENTS</t>
  </si>
  <si>
    <t>Your Base Line:</t>
  </si>
  <si>
    <t>CATEGORY</t>
  </si>
  <si>
    <t>COST TYPE</t>
  </si>
  <si>
    <t>AMOUNT</t>
  </si>
  <si>
    <t>Material</t>
  </si>
  <si>
    <t xml:space="preserve">Variable </t>
  </si>
  <si>
    <t>MOQ</t>
  </si>
  <si>
    <t>3x</t>
  </si>
  <si>
    <t>5x</t>
  </si>
  <si>
    <t>Tooling</t>
  </si>
  <si>
    <t>Fixed</t>
  </si>
  <si>
    <t>3 QTY Senarios</t>
  </si>
  <si>
    <t>Packaging</t>
  </si>
  <si>
    <t>Inspection</t>
  </si>
  <si>
    <t>Tax &amp; Duty</t>
  </si>
  <si>
    <t>NET PROFIT MARGIN % = M1 - M2- M3- M4</t>
  </si>
  <si>
    <t>QUESTION 2. HOW IS THE PRODUCT GOING TO BE SHIPPED?</t>
  </si>
  <si>
    <t>M1</t>
  </si>
  <si>
    <t>M2</t>
  </si>
  <si>
    <t>OCEAN</t>
  </si>
  <si>
    <t>Shipping</t>
  </si>
  <si>
    <t>M3</t>
  </si>
  <si>
    <t>M4</t>
  </si>
  <si>
    <t>NET PROFIT %</t>
  </si>
  <si>
    <t>Continuous bond</t>
  </si>
  <si>
    <t>Unknown HTS code. Picked the highest rate of 6.5% from HTS Chapter 39 (Plastics and articles thereof)</t>
  </si>
  <si>
    <t>50 cents for packaging (arbitrary number)</t>
  </si>
  <si>
    <t>Customs Bond &amp; Brokerage</t>
  </si>
  <si>
    <t>Gross margin (FBA Revenue calc)</t>
  </si>
  <si>
    <t>Ongoing PPC cost (-%)</t>
  </si>
  <si>
    <t>Returns &amp; Refund (-%)</t>
  </si>
  <si>
    <t>Outsourcing Cost, eg. VA (-%)</t>
  </si>
  <si>
    <t>Units Sold per Month</t>
  </si>
  <si>
    <t>Unit Sales Price</t>
  </si>
  <si>
    <t>Referral</t>
  </si>
  <si>
    <t>Storage</t>
  </si>
  <si>
    <t>AMZ Fees per Unit</t>
  </si>
  <si>
    <t>Fulfillment</t>
  </si>
  <si>
    <t>Min required to sell to avoid AMZ long-term storage fees</t>
  </si>
  <si>
    <t xml:space="preserve"> Top 10 Competitors Average Sales QTY Per Month 
(example, avg. 1000 units /month)</t>
  </si>
  <si>
    <t>COSTS BEFORE SHIPPING:</t>
  </si>
  <si>
    <t>TOTAL LANDED COSTS:</t>
  </si>
  <si>
    <t xml:space="preserve">Shipping Cost/Unit  </t>
  </si>
  <si>
    <t xml:space="preserve">Shipping Quotes </t>
  </si>
  <si>
    <t xml:space="preserve">Material Cost/Unit </t>
  </si>
  <si>
    <t>QUANTITIES</t>
  </si>
  <si>
    <t>As quoted by the supplier</t>
  </si>
  <si>
    <t>From FOB Port indicated by the supplier to my residential address (worst-case)</t>
  </si>
  <si>
    <t>Revenue</t>
  </si>
  <si>
    <t>COGS:</t>
  </si>
  <si>
    <t>Total COGS</t>
  </si>
  <si>
    <t>Gross Profit</t>
  </si>
  <si>
    <t>SG&amp;A</t>
  </si>
  <si>
    <t>Variable</t>
  </si>
  <si>
    <t>Amazon Subcription Fee</t>
  </si>
  <si>
    <t>Marketing</t>
  </si>
  <si>
    <t>Fixed/Per Month</t>
  </si>
  <si>
    <t>Fixed/Per Year</t>
  </si>
  <si>
    <t>Total SG&amp;A</t>
  </si>
  <si>
    <t>EBIT</t>
  </si>
  <si>
    <t>Interest</t>
  </si>
  <si>
    <t>Taxes</t>
  </si>
  <si>
    <t>Net Profit</t>
  </si>
  <si>
    <t>Return &amp; refund</t>
  </si>
  <si>
    <t>Return &amp; Refund</t>
  </si>
  <si>
    <t>SG&amp;A:</t>
  </si>
  <si>
    <t>Others</t>
  </si>
  <si>
    <t>Revenue Growth Per Month</t>
  </si>
  <si>
    <t>Revenue Growth Per Year</t>
  </si>
  <si>
    <t>Marketing Expense per year</t>
  </si>
  <si>
    <t>Year 1</t>
  </si>
  <si>
    <t>Year 2</t>
  </si>
  <si>
    <t>Year 3</t>
  </si>
  <si>
    <t>Scenarios:</t>
  </si>
  <si>
    <t>Balance Sheet</t>
  </si>
  <si>
    <t>Assets</t>
  </si>
  <si>
    <t>Cash</t>
  </si>
  <si>
    <t>Accounts Receivable</t>
  </si>
  <si>
    <t>Inventory</t>
  </si>
  <si>
    <t>Property &amp; Equipment</t>
  </si>
  <si>
    <t>Total Assets</t>
  </si>
  <si>
    <t>Liabilities</t>
  </si>
  <si>
    <t>Accounts Payable</t>
  </si>
  <si>
    <t>Debt</t>
  </si>
  <si>
    <t>Total Liabilities</t>
  </si>
  <si>
    <t>Shareholder's Equity</t>
  </si>
  <si>
    <t>Equity Capital</t>
  </si>
  <si>
    <t>Retained Earnings</t>
  </si>
  <si>
    <t>Total Liabilities &amp; Shareholder's Equity</t>
  </si>
  <si>
    <t>Operating Cash Flow</t>
  </si>
  <si>
    <t>Net Earnings</t>
  </si>
  <si>
    <t>Plus: Depreciation &amp; Amortization</t>
  </si>
  <si>
    <t>Less: Changes in Working Capital</t>
  </si>
  <si>
    <t>Cash from Operations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</si>
  <si>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</si>
  <si>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</si>
  <si>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</si>
  <si>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</si>
  <si>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</si>
  <si>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</si>
  <si>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</si>
  <si>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</si>
  <si>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</si>
  <si>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</si>
  <si>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Cash Flow Statement</t>
  </si>
  <si>
    <t>Break Even Analysis</t>
  </si>
  <si>
    <t>Variables Expenses:</t>
  </si>
  <si>
    <t>Unit Sale Price</t>
  </si>
  <si>
    <t>Fixed Expenses:</t>
  </si>
  <si>
    <t>Total Variable expenses</t>
  </si>
  <si>
    <t>Total Fixed Expenses</t>
  </si>
  <si>
    <t>Break Even Point (Units)</t>
  </si>
  <si>
    <t>Break Even Point ($)</t>
  </si>
  <si>
    <t>Target Profit</t>
  </si>
  <si>
    <t>Nunber of units required to Sale</t>
  </si>
  <si>
    <t>Sale in Amount ($)</t>
  </si>
  <si>
    <t>Assumptions</t>
  </si>
  <si>
    <t>Income Statement</t>
  </si>
  <si>
    <t>Balance Sheet Check</t>
  </si>
  <si>
    <t>Check</t>
  </si>
  <si>
    <t>Analysis for Target Profit</t>
  </si>
  <si>
    <t>Per month</t>
  </si>
  <si>
    <t xml:space="preserve"> Charts and Graphs</t>
  </si>
  <si>
    <t># of Units</t>
  </si>
  <si>
    <t>Scenario</t>
  </si>
  <si>
    <t>Net Profit &amp; Closing Cash Balance Chart ($000)</t>
  </si>
  <si>
    <t>s</t>
  </si>
  <si>
    <t>Inventory Valuation:</t>
  </si>
  <si>
    <t>Purchase</t>
  </si>
  <si>
    <t>Less: Sale</t>
  </si>
  <si>
    <t>Initial Capital</t>
  </si>
  <si>
    <t>Financial Model</t>
  </si>
  <si>
    <t xml:space="preserve">Inventory available </t>
  </si>
  <si>
    <t>Ending Inventory ($)</t>
  </si>
  <si>
    <t>Ending Inventory (Units)</t>
  </si>
  <si>
    <t>Minimum Inventory Required</t>
  </si>
  <si>
    <t>The dynamic financial model is fully linked with inputs and assumptions.</t>
  </si>
  <si>
    <t xml:space="preserve">By changing assumptions and inputs the whole model will be updated automatically. </t>
  </si>
  <si>
    <t>For reader ease, The whole financial model divided into different sections and these sections are grouped.</t>
  </si>
  <si>
    <t>Instructions</t>
  </si>
  <si>
    <t>Units Sold/Month</t>
  </si>
  <si>
    <t>Scenario 1 (1000 QTY)</t>
  </si>
  <si>
    <t>Scenario 2 (3,000 QTY)</t>
  </si>
  <si>
    <t>Scenario 3 (5,000 QTY)</t>
  </si>
  <si>
    <t>Live Scenario</t>
  </si>
  <si>
    <t xml:space="preserve">If required any change/alteration in data, please change it from assumptions and inputs. Don't change any black font formulas and output figures, </t>
  </si>
  <si>
    <t xml:space="preserve">which may interrupt whole financial model. </t>
  </si>
  <si>
    <r>
      <t xml:space="preserve">To view three different scenarios, please select relevant scenarios on above from </t>
    </r>
    <r>
      <rPr>
        <b/>
        <sz val="12"/>
        <color theme="1"/>
        <rFont val="Arial Narrow"/>
        <family val="2"/>
      </rPr>
      <t>"Live Scenario"</t>
    </r>
    <r>
      <rPr>
        <sz val="12"/>
        <color theme="1"/>
        <rFont val="Arial Narrow"/>
        <family val="2"/>
      </rPr>
      <t xml:space="preserve"> choose button.</t>
    </r>
  </si>
  <si>
    <r>
      <t xml:space="preserve">For reader ease, All inputs and assumptions given in </t>
    </r>
    <r>
      <rPr>
        <b/>
        <sz val="12"/>
        <color theme="1"/>
        <rFont val="Arial Narrow"/>
        <family val="2"/>
      </rPr>
      <t>"BLUE"</t>
    </r>
    <r>
      <rPr>
        <sz val="12"/>
        <color theme="1"/>
        <rFont val="Arial Narrow"/>
        <family val="2"/>
      </rPr>
      <t xml:space="preserve"> colour, and formulas and outputs given in </t>
    </r>
    <r>
      <rPr>
        <b/>
        <sz val="12"/>
        <color theme="1"/>
        <rFont val="Arial Narrow"/>
        <family val="2"/>
      </rPr>
      <t>"BLACK"</t>
    </r>
    <r>
      <rPr>
        <sz val="12"/>
        <color theme="1"/>
        <rFont val="Arial Narrow"/>
        <family val="2"/>
      </rPr>
      <t xml:space="preserve"> colour.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</si>
</sst>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0.0%"/>
    <numFmt numFmtId="167" formatCode="_-[$$-409]* #,##0.00_ ;_-[$$-409]* \-#,##0.00\ ;_-[$$-409]* &quot;-&quot;??_ ;_-@_ "/>
    <numFmt numFmtId="168" formatCode="_-[$$-409]* #,##0_ ;_-[$$-409]* \-#,##0\ ;_-[$$-409]* &quot;-&quot;??_ ;_-@_ "/>
    <numFmt numFmtId="169" formatCode="_-* #,##0_-;\(#,##0\)_-;_-* &quot;-&quot;_-;_-@_-"/>
    <numFmt numFmtId="170" formatCode="[$-409]dd/mmm/yy;@"/>
  </numFmts>
  <fonts count="3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Arial Narrow"/>
      <family val="2"/>
    </font>
    <font>
      <i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i/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0070C0"/>
      <name val="Arial Narrow"/>
      <family val="2"/>
    </font>
    <font>
      <i/>
      <sz val="12"/>
      <color rgb="FF0070C0"/>
      <name val="Arial Narrow"/>
      <family val="2"/>
    </font>
    <font>
      <sz val="11"/>
      <color rgb="FF0070C0"/>
      <name val="Calibri"/>
      <family val="2"/>
      <scheme val="minor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color rgb="FF0070C0"/>
      <name val="Arial Narrow"/>
      <family val="2"/>
    </font>
    <font>
      <b/>
      <sz val="11"/>
      <color theme="1"/>
      <name val="Arial Narrow"/>
      <family val="2"/>
    </font>
    <font>
      <sz val="11"/>
      <color rgb="FF002060"/>
      <name val="Calibri"/>
      <family val="2"/>
      <scheme val="minor"/>
    </font>
    <font>
      <sz val="11"/>
      <color theme="1"/>
      <name val="Arial"/>
      <family val="2"/>
    </font>
    <font>
      <sz val="11"/>
      <name val="Arial Narrow"/>
      <family val="2"/>
    </font>
    <font>
      <sz val="8"/>
      <color theme="0"/>
      <name val="Arial Narrow"/>
      <family val="2"/>
    </font>
    <font>
      <b/>
      <sz val="14"/>
      <color theme="0"/>
      <name val="Arial Narrow"/>
      <family val="2"/>
    </font>
    <font>
      <sz val="16"/>
      <color theme="0"/>
      <name val="Arial Narrow"/>
      <family val="2"/>
    </font>
    <font>
      <b/>
      <u/>
      <sz val="11"/>
      <name val="Calibri"/>
      <family val="2"/>
      <scheme val="minor"/>
    </font>
    <font>
      <b/>
      <sz val="12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F0000"/>
        <bgColor rgb="FFFF0000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indexed="64"/>
      </patternFill>
    </fill>
    <fill>
      <patternFill patternType="solid">
        <fgColor rgb="FFE2EFD9"/>
        <bgColor rgb="FFDEEAF6"/>
      </patternFill>
    </fill>
    <fill>
      <patternFill patternType="solid">
        <fgColor rgb="FFE2EFD9"/>
        <bgColor rgb="FFFEF2CB"/>
      </patternFill>
    </fill>
    <fill>
      <patternFill patternType="solid">
        <fgColor theme="7" tint="0.59999389629810485"/>
        <bgColor rgb="FFDEEAF6"/>
      </patternFill>
    </fill>
    <fill>
      <patternFill patternType="solid">
        <fgColor theme="7" tint="0.59999389629810485"/>
        <bgColor rgb="FFFEF2CB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4" tint="0.59999389629810485"/>
        <bgColor rgb="FFFEF2CB"/>
      </patternFill>
    </fill>
    <fill>
      <patternFill patternType="solid">
        <fgColor theme="5" tint="0.79998168889431442"/>
        <bgColor rgb="FFDEEAF6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BE4D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BDD6EE"/>
      </patternFill>
    </fill>
    <fill>
      <patternFill patternType="solid">
        <fgColor theme="4" tint="0.59999389629810485"/>
        <bgColor rgb="FFFBE4D5"/>
      </patternFill>
    </fill>
    <fill>
      <patternFill patternType="solid">
        <fgColor theme="7" tint="0.59999389629810485"/>
        <bgColor rgb="FFFFE59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BE4D5"/>
      </patternFill>
    </fill>
    <fill>
      <patternFill patternType="solid">
        <fgColor rgb="FFED942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32E57"/>
        <bgColor indexed="64"/>
      </patternFill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9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4" borderId="7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8" fillId="6" borderId="6" xfId="0" applyNumberFormat="1" applyFont="1" applyFill="1" applyBorder="1" applyAlignment="1">
      <alignment horizontal="center" vertical="center"/>
    </xf>
    <xf numFmtId="165" fontId="8" fillId="7" borderId="6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4" borderId="8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8" fillId="0" borderId="6" xfId="0" applyFont="1" applyBorder="1" applyAlignment="1"/>
    <xf numFmtId="165" fontId="8" fillId="0" borderId="0" xfId="0" applyNumberFormat="1" applyFont="1" applyAlignment="1"/>
    <xf numFmtId="0" fontId="8" fillId="0" borderId="0" xfId="0" applyNumberFormat="1" applyFont="1" applyAlignment="1"/>
    <xf numFmtId="0" fontId="10" fillId="0" borderId="7" xfId="0" applyFont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vertical="center"/>
    </xf>
    <xf numFmtId="165" fontId="12" fillId="5" borderId="18" xfId="0" applyNumberFormat="1" applyFont="1" applyFill="1" applyBorder="1" applyAlignment="1">
      <alignment horizontal="center"/>
    </xf>
    <xf numFmtId="165" fontId="12" fillId="6" borderId="18" xfId="0" applyNumberFormat="1" applyFont="1" applyFill="1" applyBorder="1" applyAlignment="1">
      <alignment horizontal="center"/>
    </xf>
    <xf numFmtId="165" fontId="12" fillId="7" borderId="18" xfId="0" applyNumberFormat="1" applyFont="1" applyFill="1" applyBorder="1" applyAlignment="1">
      <alignment horizontal="center"/>
    </xf>
    <xf numFmtId="0" fontId="8" fillId="9" borderId="8" xfId="0" applyFont="1" applyFill="1" applyBorder="1"/>
    <xf numFmtId="0" fontId="8" fillId="9" borderId="19" xfId="0" applyFont="1" applyFill="1" applyBorder="1"/>
    <xf numFmtId="0" fontId="10" fillId="10" borderId="7" xfId="0" applyFont="1" applyFill="1" applyBorder="1" applyAlignment="1">
      <alignment horizontal="left" vertical="center" wrapText="1"/>
    </xf>
    <xf numFmtId="0" fontId="8" fillId="11" borderId="7" xfId="0" applyFont="1" applyFill="1" applyBorder="1" applyAlignment="1">
      <alignment horizontal="right" vertical="center"/>
    </xf>
    <xf numFmtId="0" fontId="8" fillId="10" borderId="7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right" vertical="center"/>
    </xf>
    <xf numFmtId="0" fontId="10" fillId="8" borderId="17" xfId="0" applyFont="1" applyFill="1" applyBorder="1"/>
    <xf numFmtId="9" fontId="10" fillId="8" borderId="18" xfId="0" applyNumberFormat="1" applyFont="1" applyFill="1" applyBorder="1" applyAlignment="1">
      <alignment horizontal="center"/>
    </xf>
    <xf numFmtId="0" fontId="10" fillId="8" borderId="19" xfId="0" applyFont="1" applyFill="1" applyBorder="1"/>
    <xf numFmtId="165" fontId="8" fillId="4" borderId="6" xfId="0" applyNumberFormat="1" applyFont="1" applyFill="1" applyBorder="1" applyAlignment="1">
      <alignment horizontal="center" vertical="center"/>
    </xf>
    <xf numFmtId="0" fontId="10" fillId="19" borderId="6" xfId="0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center"/>
    </xf>
    <xf numFmtId="9" fontId="8" fillId="19" borderId="6" xfId="0" applyNumberFormat="1" applyFont="1" applyFill="1" applyBorder="1" applyAlignment="1">
      <alignment horizontal="center" vertical="center"/>
    </xf>
    <xf numFmtId="0" fontId="8" fillId="21" borderId="7" xfId="0" applyFont="1" applyFill="1" applyBorder="1" applyAlignment="1">
      <alignment vertical="center"/>
    </xf>
    <xf numFmtId="0" fontId="8" fillId="21" borderId="7" xfId="0" applyFont="1" applyFill="1" applyBorder="1" applyAlignment="1"/>
    <xf numFmtId="0" fontId="13" fillId="21" borderId="7" xfId="0" applyFont="1" applyFill="1" applyBorder="1" applyAlignment="1">
      <alignment horizontal="left" vertical="center"/>
    </xf>
    <xf numFmtId="0" fontId="10" fillId="21" borderId="8" xfId="0" applyFont="1" applyFill="1" applyBorder="1" applyAlignment="1">
      <alignment vertical="center"/>
    </xf>
    <xf numFmtId="0" fontId="8" fillId="21" borderId="8" xfId="0" applyFont="1" applyFill="1" applyBorder="1" applyAlignment="1"/>
    <xf numFmtId="0" fontId="8" fillId="21" borderId="8" xfId="0" applyFont="1" applyFill="1" applyBorder="1" applyAlignment="1">
      <alignment vertical="center"/>
    </xf>
    <xf numFmtId="0" fontId="8" fillId="21" borderId="8" xfId="0" applyFont="1" applyFill="1" applyBorder="1" applyAlignment="1">
      <alignment wrapText="1"/>
    </xf>
    <xf numFmtId="0" fontId="8" fillId="21" borderId="8" xfId="0" applyFont="1" applyFill="1" applyBorder="1" applyAlignment="1">
      <alignment vertical="center" wrapText="1"/>
    </xf>
    <xf numFmtId="0" fontId="10" fillId="22" borderId="6" xfId="0" applyFont="1" applyFill="1" applyBorder="1" applyAlignment="1">
      <alignment horizontal="center" vertical="center"/>
    </xf>
    <xf numFmtId="0" fontId="10" fillId="20" borderId="6" xfId="0" applyFont="1" applyFill="1" applyBorder="1" applyAlignment="1">
      <alignment horizontal="center"/>
    </xf>
    <xf numFmtId="9" fontId="8" fillId="22" borderId="6" xfId="0" applyNumberFormat="1" applyFont="1" applyFill="1" applyBorder="1" applyAlignment="1">
      <alignment horizontal="center" vertical="center"/>
    </xf>
    <xf numFmtId="0" fontId="10" fillId="24" borderId="6" xfId="0" applyFont="1" applyFill="1" applyBorder="1" applyAlignment="1">
      <alignment horizontal="center" vertical="center"/>
    </xf>
    <xf numFmtId="0" fontId="10" fillId="25" borderId="6" xfId="0" applyFont="1" applyFill="1" applyBorder="1" applyAlignment="1">
      <alignment horizontal="center"/>
    </xf>
    <xf numFmtId="9" fontId="8" fillId="24" borderId="6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/>
    <xf numFmtId="0" fontId="6" fillId="0" borderId="0" xfId="0" applyFont="1" applyAlignment="1"/>
    <xf numFmtId="10" fontId="8" fillId="0" borderId="0" xfId="1" applyNumberFormat="1" applyFont="1" applyAlignment="1">
      <alignment horizontal="center" vertical="center"/>
    </xf>
    <xf numFmtId="10" fontId="8" fillId="0" borderId="0" xfId="0" applyNumberFormat="1" applyFont="1" applyAlignment="1"/>
    <xf numFmtId="43" fontId="8" fillId="0" borderId="0" xfId="0" applyNumberFormat="1" applyFont="1" applyAlignment="1"/>
    <xf numFmtId="0" fontId="10" fillId="0" borderId="12" xfId="0" applyFont="1" applyBorder="1" applyAlignment="1">
      <alignment horizontal="left" vertical="center"/>
    </xf>
    <xf numFmtId="0" fontId="10" fillId="10" borderId="12" xfId="0" applyFont="1" applyFill="1" applyBorder="1" applyAlignment="1">
      <alignment horizontal="left" vertical="center" wrapText="1"/>
    </xf>
    <xf numFmtId="0" fontId="8" fillId="11" borderId="12" xfId="0" applyFont="1" applyFill="1" applyBorder="1" applyAlignment="1">
      <alignment horizontal="right" vertical="center"/>
    </xf>
    <xf numFmtId="0" fontId="8" fillId="10" borderId="12" xfId="0" applyFont="1" applyFill="1" applyBorder="1" applyAlignment="1">
      <alignment horizontal="left" vertical="center"/>
    </xf>
    <xf numFmtId="0" fontId="7" fillId="11" borderId="25" xfId="0" applyFont="1" applyFill="1" applyBorder="1" applyAlignment="1">
      <alignment horizontal="right" vertical="center"/>
    </xf>
    <xf numFmtId="3" fontId="8" fillId="0" borderId="0" xfId="0" applyNumberFormat="1" applyFont="1" applyAlignment="1"/>
    <xf numFmtId="0" fontId="10" fillId="0" borderId="27" xfId="0" applyFont="1" applyBorder="1" applyAlignment="1"/>
    <xf numFmtId="0" fontId="8" fillId="0" borderId="27" xfId="0" applyFont="1" applyBorder="1" applyAlignment="1"/>
    <xf numFmtId="3" fontId="8" fillId="0" borderId="27" xfId="0" applyNumberFormat="1" applyFont="1" applyBorder="1" applyAlignment="1"/>
    <xf numFmtId="0" fontId="5" fillId="0" borderId="0" xfId="0" applyFont="1" applyAlignment="1"/>
    <xf numFmtId="0" fontId="10" fillId="0" borderId="0" xfId="0" applyFont="1" applyAlignment="1"/>
    <xf numFmtId="3" fontId="10" fillId="0" borderId="27" xfId="0" applyNumberFormat="1" applyFont="1" applyBorder="1" applyAlignment="1"/>
    <xf numFmtId="3" fontId="5" fillId="0" borderId="0" xfId="0" applyNumberFormat="1" applyFont="1" applyAlignment="1">
      <alignment horizontal="center" vertical="center"/>
    </xf>
    <xf numFmtId="169" fontId="14" fillId="27" borderId="0" xfId="3" applyNumberFormat="1" applyFont="1" applyFill="1" applyBorder="1" applyProtection="1">
      <protection locked="0"/>
    </xf>
    <xf numFmtId="169" fontId="15" fillId="0" borderId="0" xfId="3" applyNumberFormat="1" applyFont="1" applyAlignment="1" applyProtection="1">
      <alignment horizontal="right"/>
      <protection locked="0"/>
    </xf>
    <xf numFmtId="37" fontId="16" fillId="29" borderId="0" xfId="0" applyNumberFormat="1" applyFont="1" applyFill="1" applyAlignment="1">
      <alignment vertical="top"/>
    </xf>
    <xf numFmtId="37" fontId="17" fillId="29" borderId="0" xfId="0" applyNumberFormat="1" applyFont="1" applyFill="1" applyAlignment="1">
      <alignment vertical="top"/>
    </xf>
    <xf numFmtId="170" fontId="17" fillId="29" borderId="0" xfId="0" applyNumberFormat="1" applyFont="1" applyFill="1" applyAlignment="1">
      <alignment horizontal="right"/>
    </xf>
    <xf numFmtId="169" fontId="18" fillId="0" borderId="0" xfId="3" applyNumberFormat="1" applyFont="1" applyAlignment="1" applyProtection="1">
      <alignment horizontal="right"/>
      <protection locked="0"/>
    </xf>
    <xf numFmtId="0" fontId="10" fillId="0" borderId="29" xfId="0" applyFont="1" applyBorder="1" applyAlignment="1"/>
    <xf numFmtId="0" fontId="10" fillId="0" borderId="30" xfId="0" applyFont="1" applyBorder="1" applyAlignment="1"/>
    <xf numFmtId="3" fontId="8" fillId="0" borderId="0" xfId="0" applyNumberFormat="1" applyFont="1" applyBorder="1" applyAlignment="1"/>
    <xf numFmtId="0" fontId="10" fillId="0" borderId="21" xfId="0" applyFont="1" applyBorder="1" applyAlignment="1"/>
    <xf numFmtId="169" fontId="19" fillId="0" borderId="0" xfId="3" applyNumberFormat="1" applyFont="1" applyProtection="1">
      <protection locked="0"/>
    </xf>
    <xf numFmtId="169" fontId="20" fillId="0" borderId="0" xfId="3" applyNumberFormat="1" applyFont="1" applyProtection="1">
      <protection locked="0"/>
    </xf>
    <xf numFmtId="169" fontId="19" fillId="0" borderId="30" xfId="3" applyNumberFormat="1" applyFont="1" applyBorder="1" applyProtection="1">
      <protection locked="0"/>
    </xf>
    <xf numFmtId="169" fontId="19" fillId="0" borderId="0" xfId="3" applyNumberFormat="1" applyFont="1" applyBorder="1" applyProtection="1">
      <protection locked="0"/>
    </xf>
    <xf numFmtId="169" fontId="19" fillId="0" borderId="29" xfId="3" applyNumberFormat="1" applyFont="1" applyBorder="1" applyProtection="1">
      <protection locked="0"/>
    </xf>
    <xf numFmtId="169" fontId="19" fillId="0" borderId="21" xfId="3" applyNumberFormat="1" applyFont="1" applyBorder="1" applyProtection="1">
      <protection locked="0"/>
    </xf>
    <xf numFmtId="169" fontId="15" fillId="0" borderId="0" xfId="3" applyNumberFormat="1" applyFont="1" applyProtection="1">
      <protection locked="0"/>
    </xf>
    <xf numFmtId="169" fontId="20" fillId="0" borderId="29" xfId="3" applyNumberFormat="1" applyFont="1" applyBorder="1" applyProtection="1">
      <protection locked="0"/>
    </xf>
    <xf numFmtId="169" fontId="20" fillId="0" borderId="0" xfId="3" applyNumberFormat="1" applyFont="1" applyBorder="1" applyProtection="1">
      <protection locked="0"/>
    </xf>
    <xf numFmtId="169" fontId="22" fillId="28" borderId="28" xfId="3" applyNumberFormat="1" applyFont="1" applyFill="1" applyBorder="1" applyAlignment="1" applyProtection="1">
      <alignment horizontal="right"/>
      <protection locked="0"/>
    </xf>
    <xf numFmtId="0" fontId="23" fillId="0" borderId="0" xfId="0" applyFont="1" applyAlignment="1"/>
    <xf numFmtId="0" fontId="23" fillId="17" borderId="6" xfId="0" applyFont="1" applyFill="1" applyBorder="1" applyAlignment="1">
      <alignment horizontal="center" vertical="center" wrapText="1"/>
    </xf>
    <xf numFmtId="165" fontId="23" fillId="16" borderId="6" xfId="0" applyNumberFormat="1" applyFont="1" applyFill="1" applyBorder="1" applyAlignment="1">
      <alignment horizontal="center" vertical="center"/>
    </xf>
    <xf numFmtId="165" fontId="23" fillId="14" borderId="6" xfId="0" applyNumberFormat="1" applyFont="1" applyFill="1" applyBorder="1" applyAlignment="1">
      <alignment horizontal="center" vertical="center"/>
    </xf>
    <xf numFmtId="165" fontId="23" fillId="12" borderId="8" xfId="0" applyNumberFormat="1" applyFont="1" applyFill="1" applyBorder="1" applyAlignment="1">
      <alignment horizontal="center" vertical="center"/>
    </xf>
    <xf numFmtId="165" fontId="23" fillId="18" borderId="6" xfId="0" applyNumberFormat="1" applyFont="1" applyFill="1" applyBorder="1" applyAlignment="1">
      <alignment horizontal="center" vertical="center"/>
    </xf>
    <xf numFmtId="165" fontId="23" fillId="20" borderId="6" xfId="0" applyNumberFormat="1" applyFont="1" applyFill="1" applyBorder="1" applyAlignment="1">
      <alignment horizontal="center" vertical="center"/>
    </xf>
    <xf numFmtId="165" fontId="23" fillId="25" borderId="6" xfId="0" applyNumberFormat="1" applyFont="1" applyFill="1" applyBorder="1" applyAlignment="1">
      <alignment horizontal="center" vertical="center"/>
    </xf>
    <xf numFmtId="165" fontId="23" fillId="4" borderId="6" xfId="0" applyNumberFormat="1" applyFont="1" applyFill="1" applyBorder="1" applyAlignment="1">
      <alignment horizontal="center" vertical="center"/>
    </xf>
    <xf numFmtId="166" fontId="23" fillId="4" borderId="6" xfId="1" applyNumberFormat="1" applyFont="1" applyFill="1" applyBorder="1" applyAlignment="1">
      <alignment horizontal="center" vertical="center"/>
    </xf>
    <xf numFmtId="164" fontId="23" fillId="4" borderId="6" xfId="0" applyNumberFormat="1" applyFont="1" applyFill="1" applyBorder="1" applyAlignment="1">
      <alignment horizontal="center" vertical="center"/>
    </xf>
    <xf numFmtId="9" fontId="23" fillId="0" borderId="6" xfId="1" applyFont="1" applyBorder="1" applyAlignment="1"/>
    <xf numFmtId="165" fontId="23" fillId="0" borderId="6" xfId="2" applyFont="1" applyBorder="1" applyAlignment="1"/>
    <xf numFmtId="10" fontId="23" fillId="19" borderId="6" xfId="0" applyNumberFormat="1" applyFont="1" applyFill="1" applyBorder="1" applyAlignment="1">
      <alignment horizontal="center" vertical="center"/>
    </xf>
    <xf numFmtId="10" fontId="23" fillId="23" borderId="6" xfId="0" applyNumberFormat="1" applyFont="1" applyFill="1" applyBorder="1" applyAlignment="1">
      <alignment horizontal="center" vertical="center"/>
    </xf>
    <xf numFmtId="10" fontId="23" fillId="26" borderId="6" xfId="0" applyNumberFormat="1" applyFont="1" applyFill="1" applyBorder="1" applyAlignment="1">
      <alignment horizontal="center" vertical="center"/>
    </xf>
    <xf numFmtId="9" fontId="23" fillId="19" borderId="6" xfId="0" applyNumberFormat="1" applyFont="1" applyFill="1" applyBorder="1" applyAlignment="1">
      <alignment horizontal="center"/>
    </xf>
    <xf numFmtId="9" fontId="23" fillId="22" borderId="6" xfId="0" applyNumberFormat="1" applyFont="1" applyFill="1" applyBorder="1" applyAlignment="1">
      <alignment horizontal="center"/>
    </xf>
    <xf numFmtId="9" fontId="23" fillId="24" borderId="6" xfId="0" applyNumberFormat="1" applyFont="1" applyFill="1" applyBorder="1" applyAlignment="1">
      <alignment horizontal="center"/>
    </xf>
    <xf numFmtId="165" fontId="23" fillId="13" borderId="19" xfId="0" applyNumberFormat="1" applyFont="1" applyFill="1" applyBorder="1" applyAlignment="1">
      <alignment horizontal="center" vertical="center"/>
    </xf>
    <xf numFmtId="167" fontId="23" fillId="0" borderId="0" xfId="0" applyNumberFormat="1" applyFont="1" applyAlignment="1"/>
    <xf numFmtId="3" fontId="23" fillId="0" borderId="0" xfId="0" applyNumberFormat="1" applyFont="1" applyAlignment="1">
      <alignment horizontal="center" vertical="center"/>
    </xf>
    <xf numFmtId="169" fontId="21" fillId="0" borderId="0" xfId="3" applyNumberFormat="1" applyFont="1" applyProtection="1">
      <protection locked="0"/>
    </xf>
    <xf numFmtId="0" fontId="4" fillId="0" borderId="0" xfId="0" applyFont="1" applyAlignment="1"/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/>
    <xf numFmtId="0" fontId="20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20" fillId="0" borderId="15" xfId="0" applyFont="1" applyBorder="1" applyAlignment="1"/>
    <xf numFmtId="0" fontId="19" fillId="0" borderId="15" xfId="0" applyNumberFormat="1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19" fillId="0" borderId="27" xfId="0" applyFont="1" applyBorder="1" applyAlignment="1"/>
    <xf numFmtId="4" fontId="19" fillId="0" borderId="27" xfId="0" applyNumberFormat="1" applyFont="1" applyBorder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6" xfId="0" applyFont="1" applyBorder="1" applyAlignment="1"/>
    <xf numFmtId="0" fontId="20" fillId="0" borderId="6" xfId="0" applyFont="1" applyBorder="1" applyAlignment="1">
      <alignment horizontal="center"/>
    </xf>
    <xf numFmtId="4" fontId="20" fillId="0" borderId="0" xfId="0" applyNumberFormat="1" applyFont="1" applyAlignment="1"/>
    <xf numFmtId="168" fontId="21" fillId="0" borderId="7" xfId="0" applyNumberFormat="1" applyFont="1" applyBorder="1" applyAlignment="1">
      <alignment horizontal="center"/>
    </xf>
    <xf numFmtId="3" fontId="20" fillId="0" borderId="6" xfId="0" applyNumberFormat="1" applyFont="1" applyBorder="1" applyAlignment="1"/>
    <xf numFmtId="3" fontId="20" fillId="0" borderId="18" xfId="0" applyNumberFormat="1" applyFont="1" applyBorder="1" applyAlignment="1"/>
    <xf numFmtId="0" fontId="19" fillId="0" borderId="21" xfId="0" applyFont="1" applyBorder="1" applyAlignment="1"/>
    <xf numFmtId="4" fontId="19" fillId="0" borderId="21" xfId="0" applyNumberFormat="1" applyFont="1" applyBorder="1" applyAlignment="1"/>
    <xf numFmtId="0" fontId="19" fillId="0" borderId="0" xfId="0" applyFont="1" applyAlignment="1"/>
    <xf numFmtId="4" fontId="19" fillId="0" borderId="0" xfId="0" applyNumberFormat="1" applyFont="1" applyAlignment="1"/>
    <xf numFmtId="2" fontId="20" fillId="0" borderId="0" xfId="0" applyNumberFormat="1" applyFont="1" applyAlignment="1">
      <alignment horizontal="center" vertical="center"/>
    </xf>
    <xf numFmtId="0" fontId="20" fillId="0" borderId="21" xfId="0" applyFont="1" applyBorder="1" applyAlignment="1"/>
    <xf numFmtId="0" fontId="20" fillId="0" borderId="32" xfId="0" applyFont="1" applyBorder="1" applyAlignment="1"/>
    <xf numFmtId="0" fontId="20" fillId="0" borderId="33" xfId="0" applyFont="1" applyBorder="1" applyAlignment="1">
      <alignment horizontal="center"/>
    </xf>
    <xf numFmtId="168" fontId="24" fillId="0" borderId="7" xfId="0" applyNumberFormat="1" applyFont="1" applyBorder="1" applyAlignment="1">
      <alignment horizontal="center"/>
    </xf>
    <xf numFmtId="0" fontId="20" fillId="0" borderId="34" xfId="0" applyFont="1" applyBorder="1" applyAlignment="1"/>
    <xf numFmtId="0" fontId="20" fillId="0" borderId="35" xfId="0" applyFont="1" applyBorder="1" applyAlignment="1"/>
    <xf numFmtId="0" fontId="19" fillId="0" borderId="3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8" fillId="0" borderId="7" xfId="0" applyFont="1" applyBorder="1" applyAlignment="1"/>
    <xf numFmtId="0" fontId="8" fillId="0" borderId="8" xfId="0" applyFont="1" applyBorder="1" applyAlignment="1"/>
    <xf numFmtId="168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 applyAlignment="1"/>
    <xf numFmtId="0" fontId="19" fillId="0" borderId="0" xfId="0" applyNumberFormat="1" applyFont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 applyAlignment="1">
      <alignment horizontal="center" vertical="center"/>
    </xf>
    <xf numFmtId="0" fontId="27" fillId="0" borderId="27" xfId="0" applyFont="1" applyBorder="1" applyAlignment="1"/>
    <xf numFmtId="0" fontId="26" fillId="0" borderId="0" xfId="0" applyFont="1" applyAlignment="1">
      <alignment horizontal="left"/>
    </xf>
    <xf numFmtId="0" fontId="10" fillId="4" borderId="7" xfId="0" applyFont="1" applyFill="1" applyBorder="1" applyAlignment="1">
      <alignment horizontal="left" vertical="center"/>
    </xf>
    <xf numFmtId="0" fontId="28" fillId="30" borderId="0" xfId="0" applyFont="1" applyFill="1" applyAlignment="1">
      <alignment horizontal="center" vertical="center"/>
    </xf>
    <xf numFmtId="0" fontId="16" fillId="3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4" borderId="7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165" fontId="3" fillId="4" borderId="6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165" fontId="3" fillId="6" borderId="6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3" fillId="21" borderId="7" xfId="0" applyFont="1" applyFill="1" applyBorder="1" applyAlignment="1">
      <alignment vertical="center"/>
    </xf>
    <xf numFmtId="0" fontId="3" fillId="11" borderId="7" xfId="0" applyFont="1" applyFill="1" applyBorder="1" applyAlignment="1">
      <alignment horizontal="right" vertical="center"/>
    </xf>
    <xf numFmtId="0" fontId="3" fillId="17" borderId="6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1" borderId="7" xfId="0" applyFont="1" applyFill="1" applyBorder="1"/>
    <xf numFmtId="0" fontId="3" fillId="21" borderId="8" xfId="0" applyFont="1" applyFill="1" applyBorder="1"/>
    <xf numFmtId="165" fontId="3" fillId="16" borderId="6" xfId="0" applyNumberFormat="1" applyFont="1" applyFill="1" applyBorder="1" applyAlignment="1">
      <alignment horizontal="center" vertical="center"/>
    </xf>
    <xf numFmtId="165" fontId="3" fillId="14" borderId="6" xfId="0" applyNumberFormat="1" applyFont="1" applyFill="1" applyBorder="1" applyAlignment="1">
      <alignment horizontal="center" vertical="center"/>
    </xf>
    <xf numFmtId="165" fontId="3" fillId="12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165" fontId="3" fillId="18" borderId="6" xfId="0" applyNumberFormat="1" applyFont="1" applyFill="1" applyBorder="1" applyAlignment="1">
      <alignment horizontal="center" vertical="center"/>
    </xf>
    <xf numFmtId="165" fontId="3" fillId="20" borderId="6" xfId="0" applyNumberFormat="1" applyFont="1" applyFill="1" applyBorder="1" applyAlignment="1">
      <alignment horizontal="center" vertical="center"/>
    </xf>
    <xf numFmtId="165" fontId="3" fillId="25" borderId="6" xfId="0" applyNumberFormat="1" applyFont="1" applyFill="1" applyBorder="1" applyAlignment="1">
      <alignment horizontal="center" vertical="center"/>
    </xf>
    <xf numFmtId="0" fontId="3" fillId="21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18" borderId="6" xfId="0" applyFont="1" applyFill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0" fontId="3" fillId="25" borderId="6" xfId="0" applyFont="1" applyFill="1" applyBorder="1" applyAlignment="1">
      <alignment horizontal="center" vertical="center"/>
    </xf>
    <xf numFmtId="0" fontId="3" fillId="21" borderId="8" xfId="0" applyFont="1" applyFill="1" applyBorder="1" applyAlignment="1">
      <alignment wrapText="1"/>
    </xf>
    <xf numFmtId="0" fontId="3" fillId="0" borderId="6" xfId="0" applyFont="1" applyBorder="1"/>
    <xf numFmtId="9" fontId="3" fillId="0" borderId="6" xfId="1" applyFont="1" applyBorder="1" applyAlignment="1"/>
    <xf numFmtId="166" fontId="3" fillId="4" borderId="6" xfId="1" applyNumberFormat="1" applyFont="1" applyFill="1" applyBorder="1" applyAlignment="1">
      <alignment horizontal="center" vertical="center"/>
    </xf>
    <xf numFmtId="10" fontId="3" fillId="19" borderId="6" xfId="0" applyNumberFormat="1" applyFont="1" applyFill="1" applyBorder="1" applyAlignment="1">
      <alignment horizontal="center" vertical="center"/>
    </xf>
    <xf numFmtId="10" fontId="3" fillId="23" borderId="6" xfId="0" applyNumberFormat="1" applyFont="1" applyFill="1" applyBorder="1" applyAlignment="1">
      <alignment horizontal="center" vertical="center"/>
    </xf>
    <xf numFmtId="10" fontId="3" fillId="26" borderId="6" xfId="0" applyNumberFormat="1" applyFont="1" applyFill="1" applyBorder="1" applyAlignment="1">
      <alignment horizontal="center" vertical="center"/>
    </xf>
    <xf numFmtId="0" fontId="3" fillId="21" borderId="8" xfId="0" applyFont="1" applyFill="1" applyBorder="1" applyAlignment="1">
      <alignment vertical="center" wrapText="1"/>
    </xf>
    <xf numFmtId="165" fontId="3" fillId="0" borderId="6" xfId="2" applyFont="1" applyBorder="1" applyAlignment="1"/>
    <xf numFmtId="164" fontId="3" fillId="4" borderId="6" xfId="0" applyNumberFormat="1" applyFont="1" applyFill="1" applyBorder="1" applyAlignment="1">
      <alignment horizontal="center" vertical="center"/>
    </xf>
    <xf numFmtId="9" fontId="3" fillId="19" borderId="6" xfId="0" applyNumberFormat="1" applyFont="1" applyFill="1" applyBorder="1" applyAlignment="1">
      <alignment horizontal="center" vertical="center"/>
    </xf>
    <xf numFmtId="9" fontId="3" fillId="22" borderId="6" xfId="0" applyNumberFormat="1" applyFont="1" applyFill="1" applyBorder="1" applyAlignment="1">
      <alignment horizontal="center" vertical="center"/>
    </xf>
    <xf numFmtId="9" fontId="3" fillId="24" borderId="6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0" fontId="3" fillId="16" borderId="6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/>
    </xf>
    <xf numFmtId="165" fontId="3" fillId="6" borderId="6" xfId="0" applyNumberFormat="1" applyFont="1" applyFill="1" applyBorder="1" applyAlignment="1">
      <alignment horizontal="center"/>
    </xf>
    <xf numFmtId="165" fontId="3" fillId="7" borderId="6" xfId="0" applyNumberFormat="1" applyFont="1" applyFill="1" applyBorder="1" applyAlignment="1">
      <alignment horizontal="center"/>
    </xf>
    <xf numFmtId="0" fontId="3" fillId="9" borderId="8" xfId="0" applyFont="1" applyFill="1" applyBorder="1"/>
    <xf numFmtId="0" fontId="3" fillId="11" borderId="17" xfId="0" applyFont="1" applyFill="1" applyBorder="1" applyAlignment="1">
      <alignment horizontal="right" vertical="center"/>
    </xf>
    <xf numFmtId="165" fontId="3" fillId="17" borderId="18" xfId="0" applyNumberFormat="1" applyFont="1" applyFill="1" applyBorder="1" applyAlignment="1">
      <alignment horizontal="center" vertical="center"/>
    </xf>
    <xf numFmtId="165" fontId="3" fillId="15" borderId="18" xfId="0" applyNumberFormat="1" applyFont="1" applyFill="1" applyBorder="1" applyAlignment="1">
      <alignment horizontal="center" vertical="center"/>
    </xf>
    <xf numFmtId="165" fontId="3" fillId="13" borderId="19" xfId="0" applyNumberFormat="1" applyFont="1" applyFill="1" applyBorder="1" applyAlignment="1">
      <alignment horizontal="center" vertical="center"/>
    </xf>
    <xf numFmtId="9" fontId="3" fillId="19" borderId="6" xfId="0" applyNumberFormat="1" applyFont="1" applyFill="1" applyBorder="1" applyAlignment="1">
      <alignment horizontal="center"/>
    </xf>
    <xf numFmtId="9" fontId="3" fillId="22" borderId="6" xfId="0" applyNumberFormat="1" applyFont="1" applyFill="1" applyBorder="1" applyAlignment="1">
      <alignment horizontal="center"/>
    </xf>
    <xf numFmtId="9" fontId="3" fillId="24" borderId="6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vertical="center"/>
    </xf>
    <xf numFmtId="0" fontId="3" fillId="9" borderId="19" xfId="0" applyFont="1" applyFill="1" applyBorder="1"/>
    <xf numFmtId="1" fontId="8" fillId="0" borderId="0" xfId="0" applyNumberFormat="1" applyFont="1" applyAlignment="1"/>
    <xf numFmtId="169" fontId="24" fillId="0" borderId="0" xfId="3" applyNumberFormat="1" applyFont="1" applyProtection="1">
      <protection locked="0"/>
    </xf>
    <xf numFmtId="10" fontId="26" fillId="0" borderId="0" xfId="1" applyNumberFormat="1" applyFont="1" applyAlignment="1"/>
    <xf numFmtId="10" fontId="30" fillId="0" borderId="0" xfId="0" applyNumberFormat="1" applyFont="1" applyAlignment="1">
      <alignment horizontal="right" vertical="center"/>
    </xf>
    <xf numFmtId="169" fontId="31" fillId="29" borderId="0" xfId="4" applyNumberFormat="1" applyFont="1" applyFill="1" applyProtection="1">
      <protection locked="0"/>
    </xf>
    <xf numFmtId="169" fontId="20" fillId="29" borderId="0" xfId="4" applyNumberFormat="1" applyFont="1" applyFill="1" applyProtection="1">
      <protection locked="0"/>
    </xf>
    <xf numFmtId="169" fontId="20" fillId="29" borderId="0" xfId="4" applyNumberFormat="1" applyFont="1" applyFill="1" applyAlignment="1" applyProtection="1">
      <alignment horizontal="center"/>
      <protection locked="0"/>
    </xf>
    <xf numFmtId="169" fontId="32" fillId="29" borderId="0" xfId="4" applyNumberFormat="1" applyFont="1" applyFill="1" applyAlignment="1" applyProtection="1">
      <protection locked="0"/>
    </xf>
    <xf numFmtId="169" fontId="32" fillId="29" borderId="0" xfId="4" applyNumberFormat="1" applyFont="1" applyFill="1" applyAlignment="1" applyProtection="1">
      <alignment horizontal="center"/>
      <protection locked="0"/>
    </xf>
    <xf numFmtId="169" fontId="33" fillId="29" borderId="0" xfId="4" applyNumberFormat="1" applyFont="1" applyFill="1" applyAlignment="1" applyProtection="1">
      <protection locked="0"/>
    </xf>
    <xf numFmtId="0" fontId="2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1" fillId="0" borderId="2" xfId="0" applyFont="1" applyBorder="1"/>
    <xf numFmtId="0" fontId="11" fillId="0" borderId="5" xfId="0" applyFont="1" applyBorder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0" borderId="10" xfId="0" applyFont="1" applyBorder="1"/>
    <xf numFmtId="0" fontId="11" fillId="0" borderId="13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9" borderId="23" xfId="0" applyFont="1" applyFill="1" applyBorder="1" applyAlignment="1">
      <alignment horizontal="right"/>
    </xf>
    <xf numFmtId="0" fontId="10" fillId="9" borderId="24" xfId="0" applyFont="1" applyFill="1" applyBorder="1" applyAlignment="1">
      <alignment horizontal="right"/>
    </xf>
    <xf numFmtId="0" fontId="10" fillId="9" borderId="25" xfId="0" applyFont="1" applyFill="1" applyBorder="1" applyAlignment="1">
      <alignment horizontal="right"/>
    </xf>
    <xf numFmtId="0" fontId="10" fillId="4" borderId="7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1" fillId="9" borderId="6" xfId="0" applyFont="1" applyFill="1" applyBorder="1"/>
    <xf numFmtId="0" fontId="11" fillId="9" borderId="8" xfId="0" applyFont="1" applyFill="1" applyBorder="1"/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9" borderId="20" xfId="0" applyFont="1" applyFill="1" applyBorder="1" applyAlignment="1">
      <alignment horizontal="right"/>
    </xf>
    <xf numFmtId="0" fontId="10" fillId="9" borderId="21" xfId="0" applyFont="1" applyFill="1" applyBorder="1" applyAlignment="1">
      <alignment horizontal="right"/>
    </xf>
    <xf numFmtId="0" fontId="10" fillId="9" borderId="12" xfId="0" applyFont="1" applyFill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/>
    <xf numFmtId="0" fontId="10" fillId="8" borderId="7" xfId="0" applyFont="1" applyFill="1" applyBorder="1" applyAlignment="1">
      <alignment horizontal="center" vertical="center"/>
    </xf>
    <xf numFmtId="0" fontId="11" fillId="0" borderId="6" xfId="0" applyFont="1" applyBorder="1"/>
    <xf numFmtId="0" fontId="11" fillId="0" borderId="8" xfId="0" applyFont="1" applyBorder="1"/>
    <xf numFmtId="0" fontId="10" fillId="4" borderId="14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 vertic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165" fontId="11" fillId="0" borderId="0" xfId="0" applyNumberFormat="1" applyFont="1" applyAlignment="1"/>
    <xf numFmtId="0" fontId="11" fillId="0" borderId="0" xfId="0" applyNumberFormat="1" applyFont="1" applyAlignment="1"/>
    <xf numFmtId="0" fontId="11" fillId="0" borderId="6" xfId="0" applyFont="1" applyBorder="1" applyAlignment="1">
      <alignment horizontal="center"/>
    </xf>
    <xf numFmtId="0" fontId="13" fillId="5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11" fillId="6" borderId="6" xfId="0" applyNumberFormat="1" applyFont="1" applyFill="1" applyBorder="1" applyAlignment="1">
      <alignment horizontal="center" vertical="center"/>
    </xf>
    <xf numFmtId="165" fontId="11" fillId="7" borderId="6" xfId="0" applyNumberFormat="1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/>
    </xf>
    <xf numFmtId="0" fontId="11" fillId="15" borderId="6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13" fillId="18" borderId="6" xfId="0" applyFont="1" applyFill="1" applyBorder="1" applyAlignment="1">
      <alignment horizontal="center"/>
    </xf>
    <xf numFmtId="0" fontId="13" fillId="20" borderId="6" xfId="0" applyFont="1" applyFill="1" applyBorder="1" applyAlignment="1">
      <alignment horizontal="center"/>
    </xf>
    <xf numFmtId="0" fontId="13" fillId="25" borderId="6" xfId="0" applyFont="1" applyFill="1" applyBorder="1" applyAlignment="1">
      <alignment horizontal="center"/>
    </xf>
    <xf numFmtId="165" fontId="11" fillId="5" borderId="6" xfId="0" applyNumberFormat="1" applyFont="1" applyFill="1" applyBorder="1" applyAlignment="1">
      <alignment horizontal="center"/>
    </xf>
    <xf numFmtId="165" fontId="11" fillId="6" borderId="6" xfId="0" applyNumberFormat="1" applyFont="1" applyFill="1" applyBorder="1" applyAlignment="1">
      <alignment horizontal="center"/>
    </xf>
    <xf numFmtId="165" fontId="11" fillId="7" borderId="6" xfId="0" applyNumberFormat="1" applyFont="1" applyFill="1" applyBorder="1" applyAlignment="1">
      <alignment horizontal="center"/>
    </xf>
    <xf numFmtId="0" fontId="11" fillId="18" borderId="6" xfId="0" applyFont="1" applyFill="1" applyBorder="1" applyAlignment="1">
      <alignment horizontal="center" vertical="center"/>
    </xf>
    <xf numFmtId="0" fontId="11" fillId="20" borderId="6" xfId="0" applyFont="1" applyFill="1" applyBorder="1" applyAlignment="1">
      <alignment horizontal="center" vertical="center"/>
    </xf>
    <xf numFmtId="0" fontId="11" fillId="25" borderId="6" xfId="0" applyFont="1" applyFill="1" applyBorder="1" applyAlignment="1">
      <alignment horizontal="center" vertical="center"/>
    </xf>
    <xf numFmtId="10" fontId="11" fillId="19" borderId="6" xfId="0" applyNumberFormat="1" applyFont="1" applyFill="1" applyBorder="1" applyAlignment="1">
      <alignment horizontal="center" vertical="center"/>
    </xf>
    <xf numFmtId="10" fontId="11" fillId="23" borderId="6" xfId="0" applyNumberFormat="1" applyFont="1" applyFill="1" applyBorder="1" applyAlignment="1">
      <alignment horizontal="center" vertical="center"/>
    </xf>
    <xf numFmtId="10" fontId="11" fillId="26" borderId="6" xfId="0" applyNumberFormat="1" applyFont="1" applyFill="1" applyBorder="1" applyAlignment="1">
      <alignment horizontal="center" vertical="center"/>
    </xf>
    <xf numFmtId="165" fontId="11" fillId="16" borderId="6" xfId="0" applyNumberFormat="1" applyFont="1" applyFill="1" applyBorder="1" applyAlignment="1">
      <alignment horizontal="center" vertical="center"/>
    </xf>
    <xf numFmtId="165" fontId="11" fillId="14" borderId="6" xfId="0" applyNumberFormat="1" applyFont="1" applyFill="1" applyBorder="1" applyAlignment="1">
      <alignment horizontal="center" vertical="center"/>
    </xf>
    <xf numFmtId="165" fontId="11" fillId="12" borderId="8" xfId="0" applyNumberFormat="1" applyFont="1" applyFill="1" applyBorder="1" applyAlignment="1">
      <alignment horizontal="center" vertical="center"/>
    </xf>
    <xf numFmtId="165" fontId="11" fillId="17" borderId="18" xfId="0" applyNumberFormat="1" applyFont="1" applyFill="1" applyBorder="1" applyAlignment="1">
      <alignment horizontal="center" vertical="center"/>
    </xf>
    <xf numFmtId="165" fontId="11" fillId="15" borderId="18" xfId="0" applyNumberFormat="1" applyFont="1" applyFill="1" applyBorder="1" applyAlignment="1">
      <alignment horizontal="center" vertical="center"/>
    </xf>
    <xf numFmtId="9" fontId="13" fillId="8" borderId="18" xfId="0" applyNumberFormat="1" applyFont="1" applyFill="1" applyBorder="1" applyAlignment="1">
      <alignment horizontal="center"/>
    </xf>
    <xf numFmtId="165" fontId="34" fillId="5" borderId="18" xfId="0" applyNumberFormat="1" applyFont="1" applyFill="1" applyBorder="1" applyAlignment="1">
      <alignment horizontal="center"/>
    </xf>
    <xf numFmtId="165" fontId="34" fillId="6" borderId="18" xfId="0" applyNumberFormat="1" applyFont="1" applyFill="1" applyBorder="1" applyAlignment="1">
      <alignment horizontal="center"/>
    </xf>
    <xf numFmtId="165" fontId="34" fillId="7" borderId="18" xfId="0" applyNumberFormat="1" applyFont="1" applyFill="1" applyBorder="1" applyAlignment="1">
      <alignment horizontal="center"/>
    </xf>
    <xf numFmtId="0" fontId="11" fillId="0" borderId="0" xfId="0" applyFont="1" applyAlignment="1"/>
    <xf numFmtId="1" fontId="11" fillId="0" borderId="0" xfId="0" applyNumberFormat="1" applyFont="1" applyAlignment="1"/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3" fontId="13" fillId="0" borderId="0" xfId="0" applyNumberFormat="1" applyFont="1" applyAlignment="1"/>
    <xf numFmtId="3" fontId="11" fillId="0" borderId="0" xfId="0" applyNumberFormat="1" applyFont="1" applyAlignment="1"/>
    <xf numFmtId="166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3" fontId="13" fillId="0" borderId="21" xfId="0" applyNumberFormat="1" applyFont="1" applyBorder="1" applyAlignment="1"/>
    <xf numFmtId="3" fontId="13" fillId="0" borderId="29" xfId="0" applyNumberFormat="1" applyFont="1" applyBorder="1" applyAlignment="1"/>
    <xf numFmtId="3" fontId="13" fillId="0" borderId="30" xfId="0" applyNumberFormat="1" applyFont="1" applyBorder="1" applyAlignment="1"/>
    <xf numFmtId="167" fontId="11" fillId="0" borderId="0" xfId="0" applyNumberFormat="1" applyFont="1" applyAlignment="1"/>
    <xf numFmtId="9" fontId="11" fillId="0" borderId="0" xfId="0" applyNumberFormat="1" applyFont="1" applyAlignment="1"/>
    <xf numFmtId="169" fontId="35" fillId="0" borderId="30" xfId="3" applyNumberFormat="1" applyFont="1" applyBorder="1" applyProtection="1">
      <protection locked="0"/>
    </xf>
    <xf numFmtId="169" fontId="35" fillId="0" borderId="29" xfId="3" applyNumberFormat="1" applyFont="1" applyBorder="1" applyProtection="1">
      <protection locked="0"/>
    </xf>
    <xf numFmtId="169" fontId="35" fillId="0" borderId="21" xfId="3" applyNumberFormat="1" applyFont="1" applyBorder="1" applyProtection="1">
      <protection locked="0"/>
    </xf>
    <xf numFmtId="2" fontId="11" fillId="0" borderId="0" xfId="0" applyNumberFormat="1" applyFont="1" applyAlignment="1"/>
    <xf numFmtId="169" fontId="24" fillId="0" borderId="29" xfId="3" applyNumberFormat="1" applyFont="1" applyBorder="1" applyProtection="1">
      <protection locked="0"/>
    </xf>
    <xf numFmtId="4" fontId="35" fillId="0" borderId="27" xfId="0" applyNumberFormat="1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2" fontId="24" fillId="0" borderId="0" xfId="0" applyNumberFormat="1" applyFont="1" applyBorder="1" applyAlignment="1">
      <alignment horizontal="center" vertical="center"/>
    </xf>
    <xf numFmtId="2" fontId="24" fillId="0" borderId="31" xfId="0" applyNumberFormat="1" applyFont="1" applyBorder="1" applyAlignment="1">
      <alignment horizontal="center" vertical="center"/>
    </xf>
    <xf numFmtId="4" fontId="24" fillId="0" borderId="0" xfId="0" applyNumberFormat="1" applyFont="1" applyAlignment="1"/>
    <xf numFmtId="3" fontId="24" fillId="0" borderId="6" xfId="0" applyNumberFormat="1" applyFont="1" applyBorder="1" applyAlignment="1">
      <alignment horizontal="center"/>
    </xf>
    <xf numFmtId="3" fontId="24" fillId="0" borderId="18" xfId="0" applyNumberFormat="1" applyFont="1" applyBorder="1" applyAlignment="1">
      <alignment horizontal="center"/>
    </xf>
    <xf numFmtId="3" fontId="24" fillId="0" borderId="6" xfId="0" applyNumberFormat="1" applyFont="1" applyBorder="1" applyAlignment="1"/>
    <xf numFmtId="3" fontId="24" fillId="0" borderId="8" xfId="0" applyNumberFormat="1" applyFont="1" applyBorder="1" applyAlignment="1"/>
    <xf numFmtId="3" fontId="24" fillId="0" borderId="18" xfId="0" applyNumberFormat="1" applyFont="1" applyBorder="1" applyAlignment="1"/>
    <xf numFmtId="3" fontId="24" fillId="0" borderId="19" xfId="0" applyNumberFormat="1" applyFont="1" applyBorder="1" applyAlignment="1"/>
    <xf numFmtId="4" fontId="35" fillId="0" borderId="21" xfId="0" applyNumberFormat="1" applyFont="1" applyBorder="1" applyAlignment="1"/>
    <xf numFmtId="168" fontId="24" fillId="0" borderId="17" xfId="0" applyNumberFormat="1" applyFont="1" applyBorder="1" applyAlignment="1">
      <alignment horizontal="center"/>
    </xf>
    <xf numFmtId="169" fontId="24" fillId="0" borderId="0" xfId="3" applyNumberFormat="1" applyFont="1" applyBorder="1" applyProtection="1">
      <protection locked="0"/>
    </xf>
    <xf numFmtId="0" fontId="1" fillId="21" borderId="7" xfId="0" applyFont="1" applyFill="1" applyBorder="1" applyAlignment="1">
      <alignment vertical="center"/>
    </xf>
    <xf numFmtId="3" fontId="26" fillId="0" borderId="0" xfId="1" applyNumberFormat="1" applyFont="1" applyAlignment="1"/>
    <xf numFmtId="0" fontId="24" fillId="0" borderId="0" xfId="0" applyFont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19" fillId="0" borderId="27" xfId="0" applyNumberFormat="1" applyFont="1" applyBorder="1" applyAlignment="1"/>
    <xf numFmtId="3" fontId="35" fillId="0" borderId="0" xfId="0" applyNumberFormat="1" applyFont="1" applyAlignment="1"/>
    <xf numFmtId="0" fontId="24" fillId="0" borderId="0" xfId="0" applyFont="1" applyAlignment="1"/>
    <xf numFmtId="3" fontId="24" fillId="0" borderId="0" xfId="0" applyNumberFormat="1" applyFont="1" applyAlignment="1"/>
    <xf numFmtId="165" fontId="24" fillId="0" borderId="0" xfId="0" applyNumberFormat="1" applyFont="1" applyAlignment="1"/>
    <xf numFmtId="166" fontId="24" fillId="0" borderId="0" xfId="0" applyNumberFormat="1" applyFont="1" applyAlignment="1">
      <alignment horizontal="right"/>
    </xf>
    <xf numFmtId="164" fontId="24" fillId="0" borderId="0" xfId="0" applyNumberFormat="1" applyFont="1" applyAlignment="1"/>
    <xf numFmtId="3" fontId="35" fillId="0" borderId="21" xfId="0" applyNumberFormat="1" applyFont="1" applyBorder="1" applyAlignment="1"/>
    <xf numFmtId="0" fontId="19" fillId="0" borderId="29" xfId="0" applyFont="1" applyBorder="1" applyAlignment="1"/>
    <xf numFmtId="3" fontId="35" fillId="0" borderId="29" xfId="0" applyNumberFormat="1" applyFont="1" applyBorder="1" applyAlignment="1"/>
    <xf numFmtId="167" fontId="24" fillId="0" borderId="0" xfId="0" applyNumberFormat="1" applyFont="1" applyAlignment="1"/>
    <xf numFmtId="9" fontId="24" fillId="0" borderId="0" xfId="0" applyNumberFormat="1" applyFont="1" applyAlignment="1"/>
    <xf numFmtId="0" fontId="19" fillId="0" borderId="30" xfId="0" applyFont="1" applyBorder="1" applyAlignment="1"/>
    <xf numFmtId="3" fontId="35" fillId="0" borderId="30" xfId="0" applyNumberFormat="1" applyFont="1" applyBorder="1" applyAlignment="1"/>
  </cellXfs>
  <cellStyles count="5">
    <cellStyle name="Comma" xfId="4" builtinId="3"/>
    <cellStyle name="Comma 4" xfId="3" xr:uid="{719C0FA3-04AF-4CAE-84EB-46CFBBF7A06E}"/>
    <cellStyle name="Currency" xfId="2" builtinId="4"/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132E57"/>
      <color rgb="FFE2E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77179039277208E-2"/>
          <c:y val="4.1761579347000762E-2"/>
          <c:w val="0.88410529727349685"/>
          <c:h val="0.79530398962088733"/>
        </c:manualLayout>
      </c:layout>
      <c:lineChart>
        <c:grouping val="standard"/>
        <c:varyColors val="0"/>
        <c:ser>
          <c:idx val="1"/>
          <c:order val="1"/>
          <c:tx>
            <c:strRef>
              <c:f>'Financial Model'!$A$247</c:f>
              <c:strCache>
                <c:ptCount val="1"/>
                <c:pt idx="0">
                  <c:v> Closing Cash Balance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Model'!$D$2:$AM$2</c:f>
              <c:numCache>
                <c:formatCode>[$-409]dd/mmm/yy;@</c:formatCode>
                <c:ptCount val="3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  <c:pt idx="24">
                  <c:v>45322</c:v>
                </c:pt>
                <c:pt idx="25">
                  <c:v>45351</c:v>
                </c:pt>
                <c:pt idx="26">
                  <c:v>45382</c:v>
                </c:pt>
                <c:pt idx="27">
                  <c:v>45412</c:v>
                </c:pt>
                <c:pt idx="28">
                  <c:v>45443</c:v>
                </c:pt>
                <c:pt idx="29">
                  <c:v>45473</c:v>
                </c:pt>
                <c:pt idx="30">
                  <c:v>45504</c:v>
                </c:pt>
                <c:pt idx="31">
                  <c:v>45535</c:v>
                </c:pt>
                <c:pt idx="32">
                  <c:v>45565</c:v>
                </c:pt>
                <c:pt idx="33">
                  <c:v>45596</c:v>
                </c:pt>
                <c:pt idx="34">
                  <c:v>45626</c:v>
                </c:pt>
                <c:pt idx="35">
                  <c:v>45657</c:v>
                </c:pt>
              </c:numCache>
            </c:numRef>
          </c:cat>
          <c:val>
            <c:numRef>
              <c:f>'Financial Model'!$B$247:$AM$247</c:f>
            </c:numRef>
          </c:val>
          <c:smooth val="0"/>
          <c:extLst>
            <c:ext xmlns:c16="http://schemas.microsoft.com/office/drawing/2014/chart" uri="{C3380CC4-5D6E-409C-BE32-E72D297353CC}">
              <c16:uniqueId val="{00000001-5939-4A7E-B7C9-9CDFC4550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7071"/>
        <c:axId val="69682895"/>
      </c:lineChart>
      <c:lineChart>
        <c:grouping val="standard"/>
        <c:varyColors val="0"/>
        <c:ser>
          <c:idx val="0"/>
          <c:order val="0"/>
          <c:tx>
            <c:strRef>
              <c:f>'Financial Model'!$A$246</c:f>
              <c:strCache>
                <c:ptCount val="1"/>
                <c:pt idx="0">
                  <c:v> Net Profit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Model'!$D$2:$AM$2</c:f>
              <c:numCache>
                <c:formatCode>[$-409]dd/mmm/yy;@</c:formatCode>
                <c:ptCount val="3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  <c:pt idx="24">
                  <c:v>45322</c:v>
                </c:pt>
                <c:pt idx="25">
                  <c:v>45351</c:v>
                </c:pt>
                <c:pt idx="26">
                  <c:v>45382</c:v>
                </c:pt>
                <c:pt idx="27">
                  <c:v>45412</c:v>
                </c:pt>
                <c:pt idx="28">
                  <c:v>45443</c:v>
                </c:pt>
                <c:pt idx="29">
                  <c:v>45473</c:v>
                </c:pt>
                <c:pt idx="30">
                  <c:v>45504</c:v>
                </c:pt>
                <c:pt idx="31">
                  <c:v>45535</c:v>
                </c:pt>
                <c:pt idx="32">
                  <c:v>45565</c:v>
                </c:pt>
                <c:pt idx="33">
                  <c:v>45596</c:v>
                </c:pt>
                <c:pt idx="34">
                  <c:v>45626</c:v>
                </c:pt>
                <c:pt idx="35">
                  <c:v>45657</c:v>
                </c:pt>
              </c:numCache>
            </c:numRef>
          </c:cat>
          <c:val>
            <c:numRef>
              <c:f>'Financial Model'!$B$246:$AM$246</c:f>
            </c:numRef>
          </c:val>
          <c:smooth val="0"/>
          <c:extLst>
            <c:ext xmlns:c16="http://schemas.microsoft.com/office/drawing/2014/chart" uri="{C3380CC4-5D6E-409C-BE32-E72D297353CC}">
              <c16:uniqueId val="{00000000-5939-4A7E-B7C9-9CDFC4550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598287"/>
        <c:axId val="1964600367"/>
      </c:lineChart>
      <c:dateAx>
        <c:axId val="69677071"/>
        <c:scaling>
          <c:orientation val="minMax"/>
        </c:scaling>
        <c:delete val="0"/>
        <c:axPos val="b"/>
        <c:numFmt formatCode="[$-409]dd/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9682895"/>
        <c:crosses val="autoZero"/>
        <c:auto val="0"/>
        <c:lblOffset val="100"/>
        <c:baseTimeUnit val="months"/>
        <c:majorUnit val="3"/>
        <c:majorTimeUnit val="months"/>
        <c:minorUnit val="3"/>
        <c:minorTimeUnit val="months"/>
      </c:dateAx>
      <c:valAx>
        <c:axId val="69682895"/>
        <c:scaling>
          <c:orientation val="minMax"/>
        </c:scaling>
        <c:delete val="0"/>
        <c:axPos val="l"/>
        <c:numFmt formatCode="_-* #,##0_-;\(#,##0\)_-;_-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9677071"/>
        <c:crosses val="autoZero"/>
        <c:crossBetween val="between"/>
        <c:dispUnits>
          <c:builtInUnit val="thousands"/>
        </c:dispUnits>
      </c:valAx>
      <c:valAx>
        <c:axId val="196460036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1964598287"/>
        <c:crosses val="max"/>
        <c:crossBetween val="between"/>
        <c:dispUnits>
          <c:builtInUnit val="thousands"/>
        </c:dispUnits>
      </c:valAx>
      <c:catAx>
        <c:axId val="1964598287"/>
        <c:scaling>
          <c:orientation val="minMax"/>
        </c:scaling>
        <c:delete val="1"/>
        <c:axPos val="b"/>
        <c:numFmt formatCode="[$-409]dd/mmm/yy;@" sourceLinked="1"/>
        <c:majorTickMark val="out"/>
        <c:minorTickMark val="none"/>
        <c:tickLblPos val="nextTo"/>
        <c:crossAx val="1964600367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290767922677564E-2"/>
          <c:y val="4.3754297227652922E-2"/>
          <c:w val="0.41539155828123725"/>
          <c:h val="6.406650763187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15246</xdr:colOff>
      <xdr:row>252</xdr:row>
      <xdr:rowOff>0</xdr:rowOff>
    </xdr:from>
    <xdr:to>
      <xdr:col>11</xdr:col>
      <xdr:colOff>15240</xdr:colOff>
      <xdr:row>270</xdr:row>
      <xdr:rowOff>53340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3941F4-06BF-47E1-9D4A-3CF1DCA367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1037"/>
  <sheetViews>
    <sheetView showGridLines="0" tabSelected="1" zoomScaleNormal="100" workbookViewId="0">
      <pane xSplit="3" ySplit="4" topLeftCell="D5" activePane="bottomRight" state="frozen"/>
      <selection activeCell="C22" sqref="C22"/>
      <selection pane="topRight" activeCell="C22" sqref="C22"/>
      <selection pane="bottomLeft" activeCell="C22" sqref="C22"/>
      <selection pane="bottomRight" activeCell="A4" sqref="A4"/>
    </sheetView>
  </sheetViews>
  <sheetFormatPr defaultColWidth="12.59765625" defaultRowHeight="14.4" outlineLevelRow="1" x14ac:dyDescent="0.3"/>
  <cols>
    <col min="1" max="1" width="20.8984375" style="1" customWidth="1"/>
    <col min="2" max="2" width="12.5" style="1" customWidth="1"/>
    <col min="3" max="3" width="9.19921875" style="1" bestFit="1" customWidth="1"/>
    <col min="4" max="14" width="10.69921875" style="1" customWidth="1"/>
    <col min="15" max="15" width="12.69921875" style="1" customWidth="1"/>
    <col min="16" max="23" width="10.69921875" style="1" customWidth="1"/>
    <col min="24" max="24" width="10.69921875" style="16" customWidth="1"/>
    <col min="25" max="25" width="10.69921875" style="17" customWidth="1"/>
    <col min="26" max="73" width="10.69921875" style="1" customWidth="1"/>
    <col min="74" max="16384" width="12.59765625" style="1"/>
  </cols>
  <sheetData>
    <row r="1" spans="1:60" ht="15.6" x14ac:dyDescent="0.3">
      <c r="A1" s="245"/>
      <c r="B1" s="246"/>
      <c r="C1" s="247"/>
      <c r="D1" s="88"/>
      <c r="E1" s="89"/>
      <c r="F1" s="89"/>
      <c r="G1" s="89"/>
      <c r="H1" s="89"/>
      <c r="I1" s="88"/>
      <c r="J1" s="89"/>
      <c r="K1" s="89"/>
      <c r="L1" s="89"/>
      <c r="M1" s="89"/>
      <c r="N1" s="88"/>
      <c r="O1" s="89"/>
      <c r="P1" s="89"/>
      <c r="Q1" s="89"/>
      <c r="R1" s="89"/>
      <c r="S1" s="88"/>
      <c r="T1" s="89"/>
      <c r="U1" s="89"/>
      <c r="V1" s="89"/>
      <c r="W1" s="89"/>
      <c r="X1" s="88"/>
      <c r="Y1" s="89"/>
      <c r="Z1" s="89"/>
      <c r="AA1" s="89"/>
      <c r="AB1" s="89"/>
      <c r="AC1" s="88"/>
      <c r="AD1" s="89"/>
      <c r="AE1" s="89"/>
      <c r="AF1" s="89"/>
      <c r="AG1" s="89"/>
      <c r="AH1" s="88"/>
      <c r="AI1" s="89"/>
      <c r="AJ1" s="89"/>
      <c r="AK1" s="89"/>
      <c r="AL1" s="89"/>
      <c r="AM1" s="88"/>
    </row>
    <row r="2" spans="1:60" ht="20.399999999999999" x14ac:dyDescent="0.35">
      <c r="A2" s="250" t="s">
        <v>142</v>
      </c>
      <c r="B2" s="248"/>
      <c r="C2" s="249"/>
      <c r="D2" s="90">
        <v>44592</v>
      </c>
      <c r="E2" s="90">
        <f>EOMONTH(D2,1)</f>
        <v>44620</v>
      </c>
      <c r="F2" s="90">
        <f t="shared" ref="F2:AM2" si="0">EOMONTH(E2,1)</f>
        <v>44651</v>
      </c>
      <c r="G2" s="90">
        <f t="shared" si="0"/>
        <v>44681</v>
      </c>
      <c r="H2" s="90">
        <f t="shared" si="0"/>
        <v>44712</v>
      </c>
      <c r="I2" s="90">
        <f t="shared" si="0"/>
        <v>44742</v>
      </c>
      <c r="J2" s="90">
        <f t="shared" si="0"/>
        <v>44773</v>
      </c>
      <c r="K2" s="90">
        <f t="shared" si="0"/>
        <v>44804</v>
      </c>
      <c r="L2" s="90">
        <f t="shared" si="0"/>
        <v>44834</v>
      </c>
      <c r="M2" s="90">
        <f t="shared" si="0"/>
        <v>44865</v>
      </c>
      <c r="N2" s="90">
        <f t="shared" si="0"/>
        <v>44895</v>
      </c>
      <c r="O2" s="90">
        <f t="shared" si="0"/>
        <v>44926</v>
      </c>
      <c r="P2" s="90">
        <f t="shared" si="0"/>
        <v>44957</v>
      </c>
      <c r="Q2" s="90">
        <f t="shared" si="0"/>
        <v>44985</v>
      </c>
      <c r="R2" s="90">
        <f t="shared" si="0"/>
        <v>45016</v>
      </c>
      <c r="S2" s="90">
        <f t="shared" si="0"/>
        <v>45046</v>
      </c>
      <c r="T2" s="90">
        <f t="shared" si="0"/>
        <v>45077</v>
      </c>
      <c r="U2" s="90">
        <f t="shared" si="0"/>
        <v>45107</v>
      </c>
      <c r="V2" s="90">
        <f t="shared" si="0"/>
        <v>45138</v>
      </c>
      <c r="W2" s="90">
        <f t="shared" si="0"/>
        <v>45169</v>
      </c>
      <c r="X2" s="90">
        <f t="shared" si="0"/>
        <v>45199</v>
      </c>
      <c r="Y2" s="90">
        <f t="shared" si="0"/>
        <v>45230</v>
      </c>
      <c r="Z2" s="90">
        <f t="shared" si="0"/>
        <v>45260</v>
      </c>
      <c r="AA2" s="90">
        <f t="shared" si="0"/>
        <v>45291</v>
      </c>
      <c r="AB2" s="90">
        <f t="shared" si="0"/>
        <v>45322</v>
      </c>
      <c r="AC2" s="90">
        <f t="shared" si="0"/>
        <v>45351</v>
      </c>
      <c r="AD2" s="90">
        <f t="shared" si="0"/>
        <v>45382</v>
      </c>
      <c r="AE2" s="90">
        <f t="shared" si="0"/>
        <v>45412</v>
      </c>
      <c r="AF2" s="90">
        <f t="shared" si="0"/>
        <v>45443</v>
      </c>
      <c r="AG2" s="90">
        <f t="shared" si="0"/>
        <v>45473</v>
      </c>
      <c r="AH2" s="90">
        <f t="shared" si="0"/>
        <v>45504</v>
      </c>
      <c r="AI2" s="90">
        <f t="shared" si="0"/>
        <v>45535</v>
      </c>
      <c r="AJ2" s="90">
        <f t="shared" si="0"/>
        <v>45565</v>
      </c>
      <c r="AK2" s="90">
        <f t="shared" si="0"/>
        <v>45596</v>
      </c>
      <c r="AL2" s="90">
        <f t="shared" si="0"/>
        <v>45626</v>
      </c>
      <c r="AM2" s="90">
        <f t="shared" si="0"/>
        <v>45657</v>
      </c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</row>
    <row r="3" spans="1:60" ht="15.6" x14ac:dyDescent="0.3">
      <c r="A3" s="97" t="s">
        <v>129</v>
      </c>
      <c r="D3" s="87" t="str">
        <f>IFERROR(IF(ABS(D187)&gt;1,"ERROR","OK"),"OK")</f>
        <v>OK</v>
      </c>
      <c r="E3" s="87" t="str">
        <f t="shared" ref="E3:AM3" si="1">IFERROR(IF(ABS(E187)&gt;1,"ERROR","OK"),"OK")</f>
        <v>OK</v>
      </c>
      <c r="F3" s="87" t="str">
        <f t="shared" si="1"/>
        <v>OK</v>
      </c>
      <c r="G3" s="87" t="str">
        <f t="shared" si="1"/>
        <v>OK</v>
      </c>
      <c r="H3" s="87" t="str">
        <f t="shared" si="1"/>
        <v>OK</v>
      </c>
      <c r="I3" s="87" t="str">
        <f t="shared" si="1"/>
        <v>OK</v>
      </c>
      <c r="J3" s="87" t="str">
        <f t="shared" si="1"/>
        <v>OK</v>
      </c>
      <c r="K3" s="87" t="str">
        <f t="shared" si="1"/>
        <v>OK</v>
      </c>
      <c r="L3" s="87" t="str">
        <f t="shared" si="1"/>
        <v>OK</v>
      </c>
      <c r="M3" s="87" t="str">
        <f t="shared" si="1"/>
        <v>OK</v>
      </c>
      <c r="N3" s="87" t="str">
        <f t="shared" si="1"/>
        <v>OK</v>
      </c>
      <c r="O3" s="87" t="str">
        <f t="shared" si="1"/>
        <v>OK</v>
      </c>
      <c r="P3" s="87" t="str">
        <f t="shared" si="1"/>
        <v>OK</v>
      </c>
      <c r="Q3" s="87" t="str">
        <f t="shared" si="1"/>
        <v>OK</v>
      </c>
      <c r="R3" s="87" t="str">
        <f t="shared" si="1"/>
        <v>OK</v>
      </c>
      <c r="S3" s="87" t="str">
        <f t="shared" si="1"/>
        <v>OK</v>
      </c>
      <c r="T3" s="87" t="str">
        <f t="shared" si="1"/>
        <v>OK</v>
      </c>
      <c r="U3" s="87" t="str">
        <f t="shared" si="1"/>
        <v>OK</v>
      </c>
      <c r="V3" s="87" t="str">
        <f t="shared" si="1"/>
        <v>OK</v>
      </c>
      <c r="W3" s="87" t="str">
        <f t="shared" si="1"/>
        <v>OK</v>
      </c>
      <c r="X3" s="87" t="str">
        <f t="shared" si="1"/>
        <v>OK</v>
      </c>
      <c r="Y3" s="87" t="str">
        <f t="shared" si="1"/>
        <v>OK</v>
      </c>
      <c r="Z3" s="87" t="str">
        <f t="shared" si="1"/>
        <v>OK</v>
      </c>
      <c r="AA3" s="87" t="str">
        <f t="shared" si="1"/>
        <v>OK</v>
      </c>
      <c r="AB3" s="87" t="str">
        <f t="shared" si="1"/>
        <v>OK</v>
      </c>
      <c r="AC3" s="87" t="str">
        <f t="shared" si="1"/>
        <v>OK</v>
      </c>
      <c r="AD3" s="87" t="str">
        <f t="shared" si="1"/>
        <v>OK</v>
      </c>
      <c r="AE3" s="87" t="str">
        <f t="shared" si="1"/>
        <v>OK</v>
      </c>
      <c r="AF3" s="87" t="str">
        <f t="shared" si="1"/>
        <v>OK</v>
      </c>
      <c r="AG3" s="87" t="str">
        <f t="shared" si="1"/>
        <v>OK</v>
      </c>
      <c r="AH3" s="87" t="str">
        <f t="shared" si="1"/>
        <v>OK</v>
      </c>
      <c r="AI3" s="87" t="str">
        <f t="shared" si="1"/>
        <v>OK</v>
      </c>
      <c r="AJ3" s="87" t="str">
        <f t="shared" si="1"/>
        <v>OK</v>
      </c>
      <c r="AK3" s="87" t="str">
        <f t="shared" si="1"/>
        <v>OK</v>
      </c>
      <c r="AL3" s="87" t="str">
        <f t="shared" si="1"/>
        <v>OK</v>
      </c>
      <c r="AM3" s="87" t="str">
        <f t="shared" si="1"/>
        <v>OK</v>
      </c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</row>
    <row r="4" spans="1:60" ht="15.6" x14ac:dyDescent="0.3">
      <c r="E4" s="91" t="s">
        <v>155</v>
      </c>
      <c r="F4" s="105">
        <v>3</v>
      </c>
      <c r="G4" s="87"/>
      <c r="H4" s="3"/>
      <c r="I4" s="3"/>
      <c r="J4" s="3"/>
      <c r="K4" s="3"/>
      <c r="L4" s="3"/>
    </row>
    <row r="5" spans="1:60" x14ac:dyDescent="0.3">
      <c r="E5" s="83"/>
      <c r="F5" s="83"/>
      <c r="G5" s="2"/>
      <c r="H5" s="3"/>
      <c r="I5" s="3"/>
      <c r="J5" s="3"/>
      <c r="K5" s="3"/>
      <c r="L5" s="3"/>
    </row>
    <row r="6" spans="1:60" ht="20.399999999999999" x14ac:dyDescent="0.35">
      <c r="A6" s="86" t="s">
        <v>150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</row>
    <row r="7" spans="1:60" hidden="1" outlineLevel="1" x14ac:dyDescent="0.3">
      <c r="E7" s="83"/>
      <c r="F7" s="83"/>
      <c r="G7" s="2"/>
      <c r="H7" s="3"/>
      <c r="I7" s="3"/>
      <c r="J7" s="3"/>
      <c r="K7" s="3"/>
      <c r="L7" s="3"/>
    </row>
    <row r="8" spans="1:60" ht="15.6" hidden="1" outlineLevel="1" x14ac:dyDescent="0.3">
      <c r="C8" s="144">
        <v>1</v>
      </c>
      <c r="D8" s="132" t="s">
        <v>147</v>
      </c>
      <c r="E8" s="154"/>
      <c r="F8" s="154"/>
      <c r="G8" s="143"/>
      <c r="H8" s="144"/>
      <c r="I8" s="144"/>
      <c r="J8" s="144"/>
      <c r="K8" s="144"/>
      <c r="L8" s="144"/>
      <c r="M8" s="132"/>
      <c r="N8" s="132"/>
    </row>
    <row r="9" spans="1:60" ht="15.6" hidden="1" outlineLevel="1" x14ac:dyDescent="0.3">
      <c r="C9" s="144">
        <f>C8+1</f>
        <v>2</v>
      </c>
      <c r="D9" s="132" t="s">
        <v>159</v>
      </c>
      <c r="E9" s="154"/>
      <c r="F9" s="154"/>
      <c r="G9" s="143"/>
      <c r="H9" s="144"/>
      <c r="I9" s="144"/>
      <c r="J9" s="144"/>
      <c r="K9" s="144"/>
      <c r="L9" s="144"/>
      <c r="M9" s="132"/>
      <c r="N9" s="132"/>
    </row>
    <row r="10" spans="1:60" ht="15.6" hidden="1" outlineLevel="1" x14ac:dyDescent="0.3">
      <c r="C10" s="144">
        <f t="shared" ref="C10:C13" si="2">C9+1</f>
        <v>3</v>
      </c>
      <c r="D10" s="132" t="s">
        <v>148</v>
      </c>
      <c r="E10" s="154"/>
      <c r="F10" s="154"/>
      <c r="G10" s="143"/>
      <c r="H10" s="144"/>
      <c r="I10" s="144"/>
      <c r="J10" s="144"/>
      <c r="K10" s="144"/>
      <c r="L10" s="144"/>
      <c r="M10" s="132"/>
      <c r="N10" s="132"/>
    </row>
    <row r="11" spans="1:60" ht="15.6" hidden="1" outlineLevel="1" x14ac:dyDescent="0.3">
      <c r="C11" s="144">
        <f t="shared" si="2"/>
        <v>4</v>
      </c>
      <c r="D11" s="132" t="s">
        <v>158</v>
      </c>
      <c r="E11" s="154"/>
      <c r="F11" s="154"/>
      <c r="G11" s="143"/>
      <c r="H11" s="144"/>
      <c r="I11" s="144"/>
      <c r="J11" s="144"/>
      <c r="K11" s="144"/>
      <c r="L11" s="144"/>
      <c r="M11" s="132"/>
      <c r="N11" s="132"/>
    </row>
    <row r="12" spans="1:60" ht="15.6" hidden="1" outlineLevel="1" x14ac:dyDescent="0.3">
      <c r="C12" s="144">
        <f t="shared" si="2"/>
        <v>5</v>
      </c>
      <c r="D12" s="132" t="s">
        <v>149</v>
      </c>
      <c r="E12" s="154"/>
      <c r="F12" s="154"/>
      <c r="G12" s="143"/>
      <c r="H12" s="144"/>
      <c r="I12" s="144"/>
      <c r="J12" s="144"/>
      <c r="K12" s="144"/>
      <c r="L12" s="144"/>
      <c r="M12" s="132"/>
      <c r="N12" s="132"/>
    </row>
    <row r="13" spans="1:60" ht="15.6" hidden="1" outlineLevel="1" x14ac:dyDescent="0.3">
      <c r="C13" s="144">
        <f t="shared" si="2"/>
        <v>6</v>
      </c>
      <c r="D13" s="132" t="s">
        <v>156</v>
      </c>
      <c r="E13" s="154"/>
      <c r="F13" s="154"/>
      <c r="G13" s="143"/>
      <c r="H13" s="144"/>
      <c r="I13" s="144"/>
      <c r="J13" s="144"/>
      <c r="K13" s="144"/>
      <c r="L13" s="144"/>
      <c r="M13" s="132"/>
      <c r="N13" s="132"/>
    </row>
    <row r="14" spans="1:60" ht="15.6" hidden="1" outlineLevel="1" x14ac:dyDescent="0.3">
      <c r="D14" s="132" t="s">
        <v>157</v>
      </c>
      <c r="E14" s="132"/>
      <c r="F14" s="132"/>
      <c r="G14" s="132"/>
      <c r="H14" s="132"/>
      <c r="I14" s="132"/>
      <c r="J14" s="132"/>
      <c r="K14" s="132"/>
      <c r="L14" s="132"/>
      <c r="M14" s="132"/>
    </row>
    <row r="15" spans="1:60" hidden="1" outlineLevel="1" x14ac:dyDescent="0.3">
      <c r="E15" s="83"/>
      <c r="F15" s="83"/>
      <c r="G15" s="2"/>
      <c r="H15" s="3"/>
      <c r="I15" s="3"/>
      <c r="J15" s="3"/>
      <c r="K15" s="3"/>
      <c r="L15" s="3"/>
    </row>
    <row r="16" spans="1:60" hidden="1" outlineLevel="1" x14ac:dyDescent="0.3">
      <c r="E16" s="83"/>
      <c r="F16" s="83"/>
      <c r="G16" s="2"/>
      <c r="H16" s="3"/>
      <c r="I16" s="3"/>
      <c r="J16" s="3"/>
      <c r="K16" s="3"/>
      <c r="L16" s="3"/>
    </row>
    <row r="17" spans="1:39" collapsed="1" x14ac:dyDescent="0.3">
      <c r="E17" s="83"/>
      <c r="F17" s="83"/>
      <c r="G17" s="2"/>
      <c r="H17" s="3"/>
      <c r="I17" s="3"/>
      <c r="J17" s="3"/>
      <c r="K17" s="3"/>
      <c r="L17" s="3"/>
    </row>
    <row r="18" spans="1:39" ht="20.399999999999999" x14ac:dyDescent="0.35">
      <c r="A18" s="86" t="s">
        <v>127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</row>
    <row r="19" spans="1:39" hidden="1" outlineLevel="1" x14ac:dyDescent="0.3">
      <c r="G19" s="2"/>
      <c r="H19" s="3"/>
      <c r="I19" s="3"/>
      <c r="J19" s="3"/>
      <c r="K19" s="3"/>
      <c r="L19" s="3"/>
    </row>
    <row r="20" spans="1:39" hidden="1" outlineLevel="1" x14ac:dyDescent="0.3">
      <c r="A20" s="252" t="s">
        <v>0</v>
      </c>
      <c r="B20" s="253"/>
      <c r="C20" s="254"/>
      <c r="D20" s="254"/>
      <c r="E20" s="254"/>
      <c r="F20" s="254"/>
      <c r="G20" s="254"/>
      <c r="H20" s="254"/>
      <c r="I20" s="255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V20" s="72"/>
    </row>
    <row r="21" spans="1:39" ht="15" hidden="1" outlineLevel="1" thickBot="1" x14ac:dyDescent="0.35">
      <c r="G21" s="2"/>
      <c r="H21" s="3"/>
      <c r="I21" s="3"/>
      <c r="J21" s="3"/>
      <c r="K21" s="3"/>
      <c r="L21" s="3"/>
    </row>
    <row r="22" spans="1:39" ht="15" hidden="1" outlineLevel="1" thickBot="1" x14ac:dyDescent="0.35">
      <c r="A22" s="256" t="s">
        <v>1</v>
      </c>
      <c r="B22" s="257"/>
      <c r="C22" s="258"/>
      <c r="D22" s="258"/>
      <c r="E22" s="259"/>
      <c r="G22" s="256" t="s">
        <v>2</v>
      </c>
      <c r="H22" s="258"/>
      <c r="I22" s="258"/>
      <c r="J22" s="258"/>
      <c r="K22" s="258"/>
      <c r="L22" s="258"/>
      <c r="M22" s="259"/>
      <c r="O22" s="263" t="s">
        <v>3</v>
      </c>
      <c r="P22" s="264"/>
      <c r="Q22" s="264"/>
      <c r="R22" s="264"/>
      <c r="S22" s="264"/>
      <c r="X22" s="311">
        <f>P27*$V$31</f>
        <v>90</v>
      </c>
      <c r="Y22" s="311">
        <f>Q27*$V$31</f>
        <v>270</v>
      </c>
      <c r="Z22" s="311">
        <f>R27*$V$31</f>
        <v>450</v>
      </c>
      <c r="AB22" s="312">
        <f>P27</f>
        <v>1000</v>
      </c>
      <c r="AC22" s="312">
        <f>Q27</f>
        <v>3000</v>
      </c>
      <c r="AD22" s="312">
        <f>R27</f>
        <v>5000</v>
      </c>
      <c r="AG22" s="307"/>
      <c r="AH22" s="308" t="s">
        <v>146</v>
      </c>
      <c r="AI22" s="309"/>
    </row>
    <row r="23" spans="1:39" ht="15" hidden="1" outlineLevel="1" thickBot="1" x14ac:dyDescent="0.35">
      <c r="A23" s="260"/>
      <c r="B23" s="260"/>
      <c r="C23" s="261"/>
      <c r="D23" s="261"/>
      <c r="E23" s="261"/>
      <c r="G23" s="262"/>
      <c r="H23" s="261"/>
      <c r="I23" s="261"/>
      <c r="J23" s="261"/>
      <c r="K23" s="261"/>
      <c r="L23" s="261"/>
      <c r="M23" s="261"/>
      <c r="O23" s="4"/>
      <c r="P23" s="4"/>
      <c r="Q23" s="4"/>
      <c r="R23" s="4"/>
      <c r="S23" s="4"/>
      <c r="X23" s="311">
        <f t="shared" ref="X23:X33" si="3">IF(X22-P$29*$V$31 &gt;= 0, X22-P$29*$V$31,0)</f>
        <v>82.53</v>
      </c>
      <c r="Y23" s="311">
        <f t="shared" ref="Y23:Y33" si="4">IF(Y22-Q$29*$V$31 &gt;= 0, Y22-Q$29*$V$31,0)</f>
        <v>247.5</v>
      </c>
      <c r="Z23" s="311">
        <f t="shared" ref="Z23:Z33" si="5">IF(Z22-R$29*$V$31 &gt;= 0, Z22-R$29*$V$31,0)</f>
        <v>412.56</v>
      </c>
      <c r="AB23" s="312">
        <f t="shared" ref="AB23:AB33" si="6">IF((AB22-P$29) &gt;= 0, AB22-P$29, 0)</f>
        <v>917</v>
      </c>
      <c r="AC23" s="312">
        <f t="shared" ref="AC23:AC33" si="7">IF((AC22-Q$29) &gt;= 0, AC22-Q$29, 0)</f>
        <v>2750</v>
      </c>
      <c r="AD23" s="312">
        <f t="shared" ref="AD23:AD33" si="8">IF((AD22-R$29) &gt;= 0, AD22-R$29, 0)</f>
        <v>4584</v>
      </c>
      <c r="AG23" s="310" t="str">
        <f>P26</f>
        <v>QTY  1</v>
      </c>
      <c r="AH23" s="310" t="str">
        <f t="shared" ref="AH23:AI23" si="9">Q26</f>
        <v>QTY  2</v>
      </c>
      <c r="AI23" s="310" t="str">
        <f t="shared" si="9"/>
        <v>QTY  3</v>
      </c>
    </row>
    <row r="24" spans="1:39" hidden="1" outlineLevel="1" x14ac:dyDescent="0.3">
      <c r="A24" s="293" t="s">
        <v>4</v>
      </c>
      <c r="B24" s="294"/>
      <c r="C24" s="288"/>
      <c r="D24" s="288"/>
      <c r="E24" s="289"/>
      <c r="G24" s="272" t="s">
        <v>5</v>
      </c>
      <c r="H24" s="273"/>
      <c r="I24" s="273"/>
      <c r="J24" s="23" t="s">
        <v>6</v>
      </c>
      <c r="K24" s="24" t="s">
        <v>7</v>
      </c>
      <c r="L24" s="25" t="s">
        <v>8</v>
      </c>
      <c r="M24" s="26" t="s">
        <v>9</v>
      </c>
      <c r="O24" s="272" t="s">
        <v>10</v>
      </c>
      <c r="P24" s="288"/>
      <c r="Q24" s="288"/>
      <c r="R24" s="288"/>
      <c r="S24" s="289"/>
      <c r="U24" s="82" t="s">
        <v>65</v>
      </c>
      <c r="X24" s="311">
        <f t="shared" si="3"/>
        <v>75.06</v>
      </c>
      <c r="Y24" s="311">
        <f t="shared" si="4"/>
        <v>225</v>
      </c>
      <c r="Z24" s="311">
        <f t="shared" si="5"/>
        <v>375.12</v>
      </c>
      <c r="AB24" s="312">
        <f t="shared" si="6"/>
        <v>834</v>
      </c>
      <c r="AC24" s="312">
        <f t="shared" si="7"/>
        <v>2500</v>
      </c>
      <c r="AD24" s="312">
        <f t="shared" si="8"/>
        <v>4168</v>
      </c>
      <c r="AG24" s="313">
        <f>P27</f>
        <v>1000</v>
      </c>
      <c r="AH24" s="313">
        <f t="shared" ref="AH24:AI24" si="10">Q27</f>
        <v>3000</v>
      </c>
      <c r="AI24" s="313">
        <f t="shared" si="10"/>
        <v>5000</v>
      </c>
    </row>
    <row r="25" spans="1:39" hidden="1" outlineLevel="1" x14ac:dyDescent="0.3">
      <c r="A25" s="18" t="s">
        <v>11</v>
      </c>
      <c r="B25" s="73"/>
      <c r="C25" s="295" t="s">
        <v>50</v>
      </c>
      <c r="D25" s="296"/>
      <c r="E25" s="297"/>
      <c r="G25" s="27" t="s">
        <v>12</v>
      </c>
      <c r="H25" s="22" t="s">
        <v>13</v>
      </c>
      <c r="I25" s="22" t="s">
        <v>14</v>
      </c>
      <c r="J25" s="314">
        <f t="shared" ref="J25:L26" si="11">C27</f>
        <v>1000</v>
      </c>
      <c r="K25" s="315">
        <f t="shared" si="11"/>
        <v>3000</v>
      </c>
      <c r="L25" s="316">
        <f t="shared" si="11"/>
        <v>5000</v>
      </c>
      <c r="M25" s="28"/>
      <c r="O25" s="290" t="s">
        <v>26</v>
      </c>
      <c r="P25" s="291"/>
      <c r="Q25" s="291"/>
      <c r="R25" s="291"/>
      <c r="S25" s="292"/>
      <c r="U25" s="126">
        <v>40</v>
      </c>
      <c r="V25" s="129" t="s">
        <v>132</v>
      </c>
      <c r="X25" s="311">
        <f t="shared" si="3"/>
        <v>67.59</v>
      </c>
      <c r="Y25" s="311">
        <f t="shared" si="4"/>
        <v>202.5</v>
      </c>
      <c r="Z25" s="311">
        <f t="shared" si="5"/>
        <v>337.68</v>
      </c>
      <c r="AB25" s="312">
        <f t="shared" si="6"/>
        <v>751</v>
      </c>
      <c r="AC25" s="312">
        <f t="shared" si="7"/>
        <v>2250</v>
      </c>
      <c r="AD25" s="312">
        <f t="shared" si="8"/>
        <v>3752</v>
      </c>
      <c r="AG25" s="15"/>
      <c r="AH25" s="15"/>
      <c r="AI25" s="15"/>
    </row>
    <row r="26" spans="1:39" hidden="1" outlineLevel="1" x14ac:dyDescent="0.3">
      <c r="A26" s="34" t="s">
        <v>56</v>
      </c>
      <c r="B26" s="74"/>
      <c r="C26" s="39" t="s">
        <v>17</v>
      </c>
      <c r="D26" s="37" t="s">
        <v>18</v>
      </c>
      <c r="E26" s="41" t="s">
        <v>19</v>
      </c>
      <c r="G26" s="6" t="s">
        <v>15</v>
      </c>
      <c r="H26" s="7" t="s">
        <v>16</v>
      </c>
      <c r="I26" s="47"/>
      <c r="J26" s="317">
        <f t="shared" si="11"/>
        <v>1.88</v>
      </c>
      <c r="K26" s="318">
        <f t="shared" si="11"/>
        <v>1.83</v>
      </c>
      <c r="L26" s="319">
        <f t="shared" si="11"/>
        <v>1.81</v>
      </c>
      <c r="M26" s="66"/>
      <c r="O26" s="51"/>
      <c r="P26" s="48" t="s">
        <v>6</v>
      </c>
      <c r="Q26" s="59" t="s">
        <v>7</v>
      </c>
      <c r="R26" s="62" t="s">
        <v>8</v>
      </c>
      <c r="S26" s="54"/>
      <c r="X26" s="311">
        <f t="shared" si="3"/>
        <v>60.120000000000005</v>
      </c>
      <c r="Y26" s="311">
        <f t="shared" si="4"/>
        <v>180</v>
      </c>
      <c r="Z26" s="311">
        <f t="shared" si="5"/>
        <v>300.24</v>
      </c>
      <c r="AB26" s="312">
        <f t="shared" si="6"/>
        <v>668</v>
      </c>
      <c r="AC26" s="312">
        <f t="shared" si="7"/>
        <v>2000</v>
      </c>
      <c r="AD26" s="312">
        <f t="shared" si="8"/>
        <v>3336</v>
      </c>
      <c r="AG26" s="320">
        <f>AM40</f>
        <v>117.57802875059529</v>
      </c>
      <c r="AH26" s="320">
        <f>AM41</f>
        <v>354.15068900781711</v>
      </c>
      <c r="AI26" s="320">
        <f>AM42</f>
        <v>589.30674650900778</v>
      </c>
    </row>
    <row r="27" spans="1:39" hidden="1" outlineLevel="1" x14ac:dyDescent="0.3">
      <c r="A27" s="35" t="s">
        <v>22</v>
      </c>
      <c r="B27" s="75"/>
      <c r="C27" s="107">
        <v>1000</v>
      </c>
      <c r="D27" s="321">
        <f>3*1000</f>
        <v>3000</v>
      </c>
      <c r="E27" s="322">
        <f>5*1000</f>
        <v>5000</v>
      </c>
      <c r="F27" s="5"/>
      <c r="G27" s="6" t="s">
        <v>20</v>
      </c>
      <c r="H27" s="7" t="s">
        <v>21</v>
      </c>
      <c r="I27" s="47"/>
      <c r="J27" s="8"/>
      <c r="K27" s="9"/>
      <c r="L27" s="10"/>
      <c r="M27" s="13"/>
      <c r="N27" s="5"/>
      <c r="O27" s="52"/>
      <c r="P27" s="323">
        <f>J25</f>
        <v>1000</v>
      </c>
      <c r="Q27" s="324">
        <f>K25</f>
        <v>3000</v>
      </c>
      <c r="R27" s="325">
        <f>L25</f>
        <v>5000</v>
      </c>
      <c r="S27" s="55"/>
      <c r="T27" s="5"/>
      <c r="X27" s="311">
        <f t="shared" si="3"/>
        <v>52.650000000000006</v>
      </c>
      <c r="Y27" s="311">
        <f t="shared" si="4"/>
        <v>157.5</v>
      </c>
      <c r="Z27" s="311">
        <f t="shared" si="5"/>
        <v>262.8</v>
      </c>
      <c r="AB27" s="312">
        <f t="shared" si="6"/>
        <v>585</v>
      </c>
      <c r="AC27" s="312">
        <f t="shared" si="7"/>
        <v>1750</v>
      </c>
      <c r="AD27" s="312">
        <f t="shared" si="8"/>
        <v>2920</v>
      </c>
    </row>
    <row r="28" spans="1:39" ht="19.2" hidden="1" customHeight="1" outlineLevel="1" x14ac:dyDescent="0.3">
      <c r="A28" s="34" t="s">
        <v>55</v>
      </c>
      <c r="B28" s="74"/>
      <c r="C28" s="108">
        <v>1.88</v>
      </c>
      <c r="D28" s="109">
        <v>1.83</v>
      </c>
      <c r="E28" s="110">
        <v>1.81</v>
      </c>
      <c r="F28" s="5"/>
      <c r="G28" s="6" t="s">
        <v>23</v>
      </c>
      <c r="H28" s="7" t="s">
        <v>16</v>
      </c>
      <c r="I28" s="114">
        <v>0.5</v>
      </c>
      <c r="J28" s="317">
        <f>$I$28</f>
        <v>0.5</v>
      </c>
      <c r="K28" s="318">
        <f t="shared" ref="K28:L28" si="12">$I$28</f>
        <v>0.5</v>
      </c>
      <c r="L28" s="319">
        <f t="shared" si="12"/>
        <v>0.5</v>
      </c>
      <c r="M28" s="11"/>
      <c r="N28" s="5"/>
      <c r="O28" s="51" t="s">
        <v>44</v>
      </c>
      <c r="P28" s="111">
        <v>18</v>
      </c>
      <c r="Q28" s="112">
        <v>18</v>
      </c>
      <c r="R28" s="113">
        <v>18</v>
      </c>
      <c r="S28" s="56"/>
      <c r="T28" s="5"/>
      <c r="U28" s="286" t="s">
        <v>47</v>
      </c>
      <c r="V28" s="287"/>
      <c r="X28" s="311">
        <f t="shared" si="3"/>
        <v>45.180000000000007</v>
      </c>
      <c r="Y28" s="311">
        <f t="shared" si="4"/>
        <v>135</v>
      </c>
      <c r="Z28" s="311">
        <f t="shared" si="5"/>
        <v>225.36</v>
      </c>
      <c r="AB28" s="312">
        <f t="shared" si="6"/>
        <v>502</v>
      </c>
      <c r="AC28" s="312">
        <f t="shared" si="7"/>
        <v>1500</v>
      </c>
      <c r="AD28" s="312">
        <f t="shared" si="8"/>
        <v>2504</v>
      </c>
    </row>
    <row r="29" spans="1:39" ht="16.2" hidden="1" customHeight="1" outlineLevel="1" x14ac:dyDescent="0.3">
      <c r="A29" s="274"/>
      <c r="B29" s="275"/>
      <c r="C29" s="275"/>
      <c r="D29" s="275"/>
      <c r="E29" s="276"/>
      <c r="F29" s="12"/>
      <c r="G29" s="6" t="s">
        <v>24</v>
      </c>
      <c r="H29" s="7" t="s">
        <v>21</v>
      </c>
      <c r="I29" s="114">
        <v>350</v>
      </c>
      <c r="J29" s="317">
        <f>$I$29/J25</f>
        <v>0.35</v>
      </c>
      <c r="K29" s="318">
        <f t="shared" ref="K29:L29" si="13">$I$29/K25</f>
        <v>0.11666666666666667</v>
      </c>
      <c r="L29" s="319">
        <f t="shared" si="13"/>
        <v>7.0000000000000007E-2</v>
      </c>
      <c r="M29" s="13"/>
      <c r="N29" s="12"/>
      <c r="O29" s="376" t="s">
        <v>151</v>
      </c>
      <c r="P29" s="329">
        <f>TRUNC(P27/12)</f>
        <v>83</v>
      </c>
      <c r="Q29" s="330">
        <f>TRUNC(Q27/12)</f>
        <v>250</v>
      </c>
      <c r="R29" s="331">
        <f>TRUNC(R27/12)</f>
        <v>416</v>
      </c>
      <c r="S29" s="57"/>
      <c r="T29" s="12"/>
      <c r="U29" s="15" t="s">
        <v>45</v>
      </c>
      <c r="V29" s="117">
        <v>0.15</v>
      </c>
      <c r="X29" s="311">
        <f t="shared" si="3"/>
        <v>37.710000000000008</v>
      </c>
      <c r="Y29" s="311">
        <f t="shared" si="4"/>
        <v>112.5</v>
      </c>
      <c r="Z29" s="311">
        <f t="shared" si="5"/>
        <v>187.92000000000002</v>
      </c>
      <c r="AB29" s="312">
        <f t="shared" si="6"/>
        <v>419</v>
      </c>
      <c r="AC29" s="312">
        <f t="shared" si="7"/>
        <v>1250</v>
      </c>
      <c r="AD29" s="312">
        <f t="shared" si="8"/>
        <v>2088</v>
      </c>
    </row>
    <row r="30" spans="1:39" ht="21.6" hidden="1" customHeight="1" outlineLevel="1" x14ac:dyDescent="0.3">
      <c r="A30" s="268" t="s">
        <v>27</v>
      </c>
      <c r="B30" s="269"/>
      <c r="C30" s="270"/>
      <c r="D30" s="270"/>
      <c r="E30" s="271"/>
      <c r="F30" s="12"/>
      <c r="G30" s="6" t="s">
        <v>25</v>
      </c>
      <c r="H30" s="7" t="s">
        <v>21</v>
      </c>
      <c r="I30" s="115">
        <v>6.5000000000000002E-2</v>
      </c>
      <c r="J30" s="317">
        <f>$I$30*J26</f>
        <v>0.1222</v>
      </c>
      <c r="K30" s="318">
        <f t="shared" ref="K30:L30" si="14">$I$30*K26</f>
        <v>0.11895000000000001</v>
      </c>
      <c r="L30" s="319">
        <f t="shared" si="14"/>
        <v>0.11765</v>
      </c>
      <c r="M30" s="11"/>
      <c r="N30" s="12"/>
      <c r="O30" s="53" t="s">
        <v>28</v>
      </c>
      <c r="P30" s="332">
        <f>($P$28 - ($P$28*$V$29 + $V$30 + X34+ J36))/$P$28</f>
        <v>0.37450833333333328</v>
      </c>
      <c r="Q30" s="333">
        <f>($P$28 - ($P$28*$V$29 + $V$30 + Y34+ K36))/$P$28</f>
        <v>0.45928703703703699</v>
      </c>
      <c r="R30" s="334">
        <f>($P$28 - ($P$28*$V$29 + $V$30 + Z34+ L36))/$P$28</f>
        <v>0.47621344444444447</v>
      </c>
      <c r="S30" s="58"/>
      <c r="T30" s="12"/>
      <c r="U30" s="15" t="s">
        <v>48</v>
      </c>
      <c r="V30" s="118">
        <v>2.7</v>
      </c>
      <c r="X30" s="311">
        <f t="shared" si="3"/>
        <v>30.240000000000009</v>
      </c>
      <c r="Y30" s="311">
        <f t="shared" si="4"/>
        <v>90</v>
      </c>
      <c r="Z30" s="311">
        <f t="shared" si="5"/>
        <v>150.48000000000002</v>
      </c>
      <c r="AB30" s="312">
        <f t="shared" si="6"/>
        <v>336</v>
      </c>
      <c r="AC30" s="312">
        <f t="shared" si="7"/>
        <v>1000</v>
      </c>
      <c r="AD30" s="312">
        <f t="shared" si="8"/>
        <v>1672</v>
      </c>
    </row>
    <row r="31" spans="1:39" ht="16.8" hidden="1" customHeight="1" outlineLevel="1" x14ac:dyDescent="0.3">
      <c r="A31" s="34" t="s">
        <v>53</v>
      </c>
      <c r="B31" s="74"/>
      <c r="C31" s="335">
        <f>C33/C27</f>
        <v>1.8196700000000001</v>
      </c>
      <c r="D31" s="336">
        <f>D33/D27</f>
        <v>0.98221666666666674</v>
      </c>
      <c r="E31" s="337">
        <f>E33/E27</f>
        <v>0.824716</v>
      </c>
      <c r="F31" s="12"/>
      <c r="G31" s="6" t="s">
        <v>38</v>
      </c>
      <c r="H31" s="7" t="s">
        <v>21</v>
      </c>
      <c r="I31" s="116">
        <v>600</v>
      </c>
      <c r="J31" s="317">
        <f>$I$31/J25</f>
        <v>0.6</v>
      </c>
      <c r="K31" s="318">
        <f t="shared" ref="K31:L31" si="15">$I$31/K25</f>
        <v>0.2</v>
      </c>
      <c r="L31" s="319">
        <f t="shared" si="15"/>
        <v>0.12</v>
      </c>
      <c r="M31" s="11"/>
      <c r="N31" s="12"/>
      <c r="O31" s="53" t="s">
        <v>29</v>
      </c>
      <c r="P31" s="50"/>
      <c r="Q31" s="61"/>
      <c r="R31" s="64"/>
      <c r="S31" s="56"/>
      <c r="T31" s="12"/>
      <c r="U31" s="15" t="s">
        <v>46</v>
      </c>
      <c r="V31" s="118">
        <v>0.09</v>
      </c>
      <c r="X31" s="311">
        <f t="shared" si="3"/>
        <v>22.77000000000001</v>
      </c>
      <c r="Y31" s="311">
        <f t="shared" si="4"/>
        <v>67.5</v>
      </c>
      <c r="Z31" s="311">
        <f t="shared" si="5"/>
        <v>113.04000000000002</v>
      </c>
      <c r="AB31" s="312">
        <f t="shared" si="6"/>
        <v>253</v>
      </c>
      <c r="AC31" s="312">
        <f t="shared" si="7"/>
        <v>750</v>
      </c>
      <c r="AD31" s="312">
        <f t="shared" si="8"/>
        <v>1256</v>
      </c>
    </row>
    <row r="32" spans="1:39" hidden="1" outlineLevel="1" x14ac:dyDescent="0.3">
      <c r="A32" s="36"/>
      <c r="B32" s="76"/>
      <c r="C32" s="40" t="s">
        <v>30</v>
      </c>
      <c r="D32" s="38" t="s">
        <v>30</v>
      </c>
      <c r="E32" s="42" t="s">
        <v>30</v>
      </c>
      <c r="F32" s="12"/>
      <c r="G32" s="283" t="s">
        <v>51</v>
      </c>
      <c r="H32" s="284"/>
      <c r="I32" s="285"/>
      <c r="J32" s="326">
        <f>SUM(J26:J31)</f>
        <v>3.4521999999999999</v>
      </c>
      <c r="K32" s="327">
        <f t="shared" ref="K32:L32" si="16">SUM(K26:K31)</f>
        <v>2.7656166666666668</v>
      </c>
      <c r="L32" s="328">
        <f t="shared" si="16"/>
        <v>2.6176499999999998</v>
      </c>
      <c r="M32" s="32"/>
      <c r="N32" s="12"/>
      <c r="O32" s="53" t="s">
        <v>32</v>
      </c>
      <c r="P32" s="119">
        <v>-0.1</v>
      </c>
      <c r="Q32" s="120">
        <v>-0.1</v>
      </c>
      <c r="R32" s="121">
        <v>-0.1</v>
      </c>
      <c r="S32" s="56"/>
      <c r="T32" s="12"/>
      <c r="X32" s="311">
        <f t="shared" si="3"/>
        <v>15.300000000000011</v>
      </c>
      <c r="Y32" s="311">
        <f t="shared" si="4"/>
        <v>45</v>
      </c>
      <c r="Z32" s="311">
        <f t="shared" si="5"/>
        <v>75.600000000000023</v>
      </c>
      <c r="AB32" s="312">
        <f t="shared" si="6"/>
        <v>170</v>
      </c>
      <c r="AC32" s="312">
        <f t="shared" si="7"/>
        <v>500</v>
      </c>
      <c r="AD32" s="312">
        <f t="shared" si="8"/>
        <v>840</v>
      </c>
    </row>
    <row r="33" spans="1:39" ht="15" hidden="1" outlineLevel="1" thickBot="1" x14ac:dyDescent="0.35">
      <c r="A33" s="43" t="s">
        <v>54</v>
      </c>
      <c r="B33" s="77"/>
      <c r="C33" s="338">
        <f>1419.67+400</f>
        <v>1819.67</v>
      </c>
      <c r="D33" s="339">
        <f>2546.65 + 400</f>
        <v>2946.65</v>
      </c>
      <c r="E33" s="125">
        <v>4123.58</v>
      </c>
      <c r="F33" s="12"/>
      <c r="G33" s="280"/>
      <c r="H33" s="281"/>
      <c r="I33" s="281"/>
      <c r="J33" s="281"/>
      <c r="K33" s="281"/>
      <c r="L33" s="281"/>
      <c r="M33" s="282"/>
      <c r="N33" s="12"/>
      <c r="O33" s="53" t="s">
        <v>33</v>
      </c>
      <c r="P33" s="122">
        <v>0</v>
      </c>
      <c r="Q33" s="123">
        <v>0</v>
      </c>
      <c r="R33" s="124">
        <v>0</v>
      </c>
      <c r="S33" s="56"/>
      <c r="T33" s="12"/>
      <c r="X33" s="311">
        <f t="shared" si="3"/>
        <v>7.8300000000000116</v>
      </c>
      <c r="Y33" s="311">
        <f t="shared" si="4"/>
        <v>22.5</v>
      </c>
      <c r="Z33" s="311">
        <f t="shared" si="5"/>
        <v>38.160000000000025</v>
      </c>
      <c r="AB33" s="312">
        <f t="shared" si="6"/>
        <v>87</v>
      </c>
      <c r="AC33" s="312">
        <f t="shared" si="7"/>
        <v>250</v>
      </c>
      <c r="AD33" s="312">
        <f t="shared" si="8"/>
        <v>424</v>
      </c>
    </row>
    <row r="34" spans="1:39" ht="12" hidden="1" customHeight="1" outlineLevel="1" thickBot="1" x14ac:dyDescent="0.35">
      <c r="C34" s="5"/>
      <c r="D34" s="5"/>
      <c r="E34" s="5"/>
      <c r="F34" s="12"/>
      <c r="G34" s="6" t="s">
        <v>31</v>
      </c>
      <c r="H34" s="7" t="s">
        <v>16</v>
      </c>
      <c r="I34" s="7"/>
      <c r="J34" s="317">
        <f>C31</f>
        <v>1.8196700000000001</v>
      </c>
      <c r="K34" s="318">
        <f>D31</f>
        <v>0.98221666666666674</v>
      </c>
      <c r="L34" s="319">
        <f>E31</f>
        <v>0.824716</v>
      </c>
      <c r="M34" s="65"/>
      <c r="N34" s="12"/>
      <c r="O34" s="44" t="s">
        <v>34</v>
      </c>
      <c r="P34" s="340">
        <f t="shared" ref="P34:R34" si="17">SUM(P30:P33)</f>
        <v>0.27450833333333324</v>
      </c>
      <c r="Q34" s="340">
        <f t="shared" si="17"/>
        <v>0.35928703703703702</v>
      </c>
      <c r="R34" s="340">
        <f t="shared" si="17"/>
        <v>0.37621344444444449</v>
      </c>
      <c r="S34" s="46"/>
      <c r="T34" s="12"/>
      <c r="U34" s="82"/>
      <c r="X34" s="311">
        <f>SUM(X22:X33)/P27</f>
        <v>0.58698000000000017</v>
      </c>
      <c r="Y34" s="311">
        <f>SUM(Y22:Y33)/Q27</f>
        <v>0.58499999999999996</v>
      </c>
      <c r="Z34" s="311">
        <f>SUM(Z22:Z33)/R27</f>
        <v>0.58579199999999998</v>
      </c>
      <c r="AB34" s="312">
        <f>SUM(AB22:AB33)/COUNTIF(AB22:AB33,  "&lt;&gt; 0")</f>
        <v>543.5</v>
      </c>
      <c r="AC34" s="312">
        <f>SUM(AC22:AC33)/COUNTIF(AC22:AC33,  "&lt;&gt; 0")</f>
        <v>1625</v>
      </c>
      <c r="AD34" s="312">
        <f>SUM(AD22:AD33)/COUNTIF(AD22:AD33,  "&lt;&gt; 0")</f>
        <v>2712</v>
      </c>
    </row>
    <row r="35" spans="1:39" hidden="1" outlineLevel="1" x14ac:dyDescent="0.3">
      <c r="A35" s="12"/>
      <c r="B35" s="12"/>
      <c r="C35" s="67"/>
      <c r="D35" s="12"/>
      <c r="E35" s="12"/>
      <c r="F35" s="12"/>
      <c r="G35" s="277"/>
      <c r="H35" s="278"/>
      <c r="I35" s="278"/>
      <c r="J35" s="278"/>
      <c r="K35" s="278"/>
      <c r="L35" s="278"/>
      <c r="M35" s="279"/>
      <c r="N35" s="12"/>
      <c r="O35" s="14"/>
      <c r="P35" s="14"/>
      <c r="Q35" s="14"/>
      <c r="R35" s="14"/>
      <c r="S35" s="14"/>
      <c r="T35" s="12"/>
      <c r="V35" s="82"/>
    </row>
    <row r="36" spans="1:39" ht="15" hidden="1" outlineLevel="1" thickBot="1" x14ac:dyDescent="0.35">
      <c r="A36" s="173" t="s">
        <v>78</v>
      </c>
      <c r="B36" s="244">
        <f>B37/12</f>
        <v>0.01</v>
      </c>
      <c r="C36" s="174"/>
      <c r="D36" s="12"/>
      <c r="E36" s="12"/>
      <c r="F36" s="12"/>
      <c r="G36" s="265" t="s">
        <v>52</v>
      </c>
      <c r="H36" s="266"/>
      <c r="I36" s="267"/>
      <c r="J36" s="341">
        <f t="shared" ref="J36:L36" si="18">J32+J34</f>
        <v>5.2718699999999998</v>
      </c>
      <c r="K36" s="342">
        <f t="shared" si="18"/>
        <v>3.7478333333333333</v>
      </c>
      <c r="L36" s="343">
        <f t="shared" si="18"/>
        <v>3.4423659999999998</v>
      </c>
      <c r="M36" s="33"/>
      <c r="N36" s="12"/>
      <c r="O36" s="14"/>
      <c r="P36" s="14"/>
      <c r="Q36" s="14"/>
      <c r="R36" s="14"/>
      <c r="S36" s="14"/>
      <c r="T36" s="12"/>
    </row>
    <row r="37" spans="1:39" hidden="1" outlineLevel="1" x14ac:dyDescent="0.3">
      <c r="A37" s="173" t="s">
        <v>79</v>
      </c>
      <c r="B37" s="243">
        <v>0.12</v>
      </c>
      <c r="C37" s="173"/>
      <c r="F37" s="12"/>
      <c r="G37" s="2"/>
      <c r="H37" s="3"/>
      <c r="I37" s="3"/>
      <c r="J37" s="3"/>
      <c r="K37" s="3"/>
      <c r="L37" s="3"/>
      <c r="N37" s="12"/>
      <c r="T37" s="12"/>
    </row>
    <row r="38" spans="1:39" hidden="1" outlineLevel="1" x14ac:dyDescent="0.3">
      <c r="A38" s="173" t="s">
        <v>141</v>
      </c>
      <c r="B38" s="377">
        <v>55000</v>
      </c>
      <c r="C38" s="173"/>
      <c r="F38" s="12"/>
      <c r="G38" s="2"/>
      <c r="H38" s="3"/>
      <c r="I38" s="3"/>
      <c r="J38" s="3"/>
      <c r="K38" s="3"/>
      <c r="L38" s="3"/>
      <c r="N38" s="12"/>
      <c r="T38" s="12"/>
    </row>
    <row r="39" spans="1:39" hidden="1" outlineLevel="1" x14ac:dyDescent="0.3">
      <c r="A39" s="173"/>
      <c r="B39" s="173"/>
      <c r="C39" s="173"/>
      <c r="D39" s="12"/>
      <c r="E39" s="70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</row>
    <row r="40" spans="1:39" ht="15.6" hidden="1" outlineLevel="1" x14ac:dyDescent="0.3">
      <c r="A40" s="132" t="s">
        <v>84</v>
      </c>
      <c r="B40" s="173"/>
      <c r="C40" s="176">
        <v>1</v>
      </c>
      <c r="D40" s="344">
        <f>P29</f>
        <v>83</v>
      </c>
      <c r="E40" s="345">
        <f t="shared" ref="E40:AM40" si="19">D40*(1+$B$36)</f>
        <v>83.83</v>
      </c>
      <c r="F40" s="345">
        <f t="shared" si="19"/>
        <v>84.668300000000002</v>
      </c>
      <c r="G40" s="345">
        <f t="shared" si="19"/>
        <v>85.514983000000001</v>
      </c>
      <c r="H40" s="345">
        <f t="shared" si="19"/>
        <v>86.370132830000003</v>
      </c>
      <c r="I40" s="345">
        <f t="shared" si="19"/>
        <v>87.233834158299999</v>
      </c>
      <c r="J40" s="345">
        <f t="shared" si="19"/>
        <v>88.106172499883002</v>
      </c>
      <c r="K40" s="345">
        <f t="shared" si="19"/>
        <v>88.987234224881831</v>
      </c>
      <c r="L40" s="345">
        <f t="shared" si="19"/>
        <v>89.877106567130653</v>
      </c>
      <c r="M40" s="345">
        <f t="shared" si="19"/>
        <v>90.775877632801965</v>
      </c>
      <c r="N40" s="345">
        <f t="shared" si="19"/>
        <v>91.683636409129988</v>
      </c>
      <c r="O40" s="345">
        <f t="shared" si="19"/>
        <v>92.600472773221284</v>
      </c>
      <c r="P40" s="345">
        <f t="shared" si="19"/>
        <v>93.526477500953504</v>
      </c>
      <c r="Q40" s="345">
        <f t="shared" si="19"/>
        <v>94.461742275963047</v>
      </c>
      <c r="R40" s="345">
        <f t="shared" si="19"/>
        <v>95.406359698722682</v>
      </c>
      <c r="S40" s="345">
        <f t="shared" si="19"/>
        <v>96.360423295709907</v>
      </c>
      <c r="T40" s="345">
        <f t="shared" si="19"/>
        <v>97.324027528667003</v>
      </c>
      <c r="U40" s="345">
        <f t="shared" si="19"/>
        <v>98.297267803953673</v>
      </c>
      <c r="V40" s="345">
        <f t="shared" si="19"/>
        <v>99.280240481993218</v>
      </c>
      <c r="W40" s="345">
        <f t="shared" si="19"/>
        <v>100.27304288681314</v>
      </c>
      <c r="X40" s="345">
        <f t="shared" si="19"/>
        <v>101.27577331568128</v>
      </c>
      <c r="Y40" s="345">
        <f t="shared" si="19"/>
        <v>102.2885310488381</v>
      </c>
      <c r="Z40" s="345">
        <f t="shared" si="19"/>
        <v>103.31141635932647</v>
      </c>
      <c r="AA40" s="345">
        <f t="shared" si="19"/>
        <v>104.34453052291974</v>
      </c>
      <c r="AB40" s="345">
        <f t="shared" si="19"/>
        <v>105.38797582814894</v>
      </c>
      <c r="AC40" s="345">
        <f t="shared" si="19"/>
        <v>106.44185558643044</v>
      </c>
      <c r="AD40" s="345">
        <f t="shared" si="19"/>
        <v>107.50627414229474</v>
      </c>
      <c r="AE40" s="345">
        <f t="shared" si="19"/>
        <v>108.5813368837177</v>
      </c>
      <c r="AF40" s="345">
        <f t="shared" si="19"/>
        <v>109.66715025255488</v>
      </c>
      <c r="AG40" s="345">
        <f t="shared" si="19"/>
        <v>110.76382175508043</v>
      </c>
      <c r="AH40" s="345">
        <f t="shared" si="19"/>
        <v>111.87145997263123</v>
      </c>
      <c r="AI40" s="345">
        <f t="shared" si="19"/>
        <v>112.99017457235755</v>
      </c>
      <c r="AJ40" s="345">
        <f t="shared" si="19"/>
        <v>114.12007631808112</v>
      </c>
      <c r="AK40" s="345">
        <f t="shared" si="19"/>
        <v>115.26127708126192</v>
      </c>
      <c r="AL40" s="345">
        <f t="shared" si="19"/>
        <v>116.41388985207455</v>
      </c>
      <c r="AM40" s="345">
        <f t="shared" si="19"/>
        <v>117.57802875059529</v>
      </c>
    </row>
    <row r="41" spans="1:39" hidden="1" outlineLevel="1" x14ac:dyDescent="0.3">
      <c r="A41" s="173"/>
      <c r="B41" s="173"/>
      <c r="C41" s="176">
        <v>2</v>
      </c>
      <c r="D41" s="344">
        <f>Q29</f>
        <v>250</v>
      </c>
      <c r="E41" s="345">
        <f t="shared" ref="E41:AM41" si="20">D41*(1+$B$36)</f>
        <v>252.5</v>
      </c>
      <c r="F41" s="345">
        <f t="shared" si="20"/>
        <v>255.02500000000001</v>
      </c>
      <c r="G41" s="345">
        <f t="shared" si="20"/>
        <v>257.57524999999998</v>
      </c>
      <c r="H41" s="345">
        <f t="shared" si="20"/>
        <v>260.1510025</v>
      </c>
      <c r="I41" s="345">
        <f t="shared" si="20"/>
        <v>262.75251252499999</v>
      </c>
      <c r="J41" s="345">
        <f t="shared" si="20"/>
        <v>265.38003765024996</v>
      </c>
      <c r="K41" s="345">
        <f t="shared" si="20"/>
        <v>268.03383802675245</v>
      </c>
      <c r="L41" s="345">
        <f t="shared" si="20"/>
        <v>270.71417640701998</v>
      </c>
      <c r="M41" s="345">
        <f t="shared" si="20"/>
        <v>273.42131817109021</v>
      </c>
      <c r="N41" s="345">
        <f t="shared" si="20"/>
        <v>276.15553135280112</v>
      </c>
      <c r="O41" s="345">
        <f t="shared" si="20"/>
        <v>278.91708666632911</v>
      </c>
      <c r="P41" s="345">
        <f t="shared" si="20"/>
        <v>281.70625753299242</v>
      </c>
      <c r="Q41" s="345">
        <f t="shared" si="20"/>
        <v>284.52332010832237</v>
      </c>
      <c r="R41" s="345">
        <f t="shared" si="20"/>
        <v>287.36855330940557</v>
      </c>
      <c r="S41" s="345">
        <f t="shared" si="20"/>
        <v>290.2422388424996</v>
      </c>
      <c r="T41" s="345">
        <f t="shared" si="20"/>
        <v>293.14466123092461</v>
      </c>
      <c r="U41" s="345">
        <f t="shared" si="20"/>
        <v>296.07610784323384</v>
      </c>
      <c r="V41" s="345">
        <f t="shared" si="20"/>
        <v>299.03686892166616</v>
      </c>
      <c r="W41" s="345">
        <f t="shared" si="20"/>
        <v>302.02723761088282</v>
      </c>
      <c r="X41" s="345">
        <f t="shared" si="20"/>
        <v>305.04750998699166</v>
      </c>
      <c r="Y41" s="345">
        <f t="shared" si="20"/>
        <v>308.09798508686157</v>
      </c>
      <c r="Z41" s="345">
        <f t="shared" si="20"/>
        <v>311.1789649377302</v>
      </c>
      <c r="AA41" s="345">
        <f t="shared" si="20"/>
        <v>314.29075458710753</v>
      </c>
      <c r="AB41" s="345">
        <f t="shared" si="20"/>
        <v>317.43366213297861</v>
      </c>
      <c r="AC41" s="345">
        <f t="shared" si="20"/>
        <v>320.60799875430843</v>
      </c>
      <c r="AD41" s="345">
        <f t="shared" si="20"/>
        <v>323.81407874185152</v>
      </c>
      <c r="AE41" s="345">
        <f t="shared" si="20"/>
        <v>327.05221952927002</v>
      </c>
      <c r="AF41" s="345">
        <f t="shared" si="20"/>
        <v>330.32274172456272</v>
      </c>
      <c r="AG41" s="345">
        <f t="shared" si="20"/>
        <v>333.62596914180835</v>
      </c>
      <c r="AH41" s="345">
        <f t="shared" si="20"/>
        <v>336.96222883322645</v>
      </c>
      <c r="AI41" s="345">
        <f t="shared" si="20"/>
        <v>340.33185112155871</v>
      </c>
      <c r="AJ41" s="345">
        <f t="shared" si="20"/>
        <v>343.73516963277433</v>
      </c>
      <c r="AK41" s="345">
        <f t="shared" si="20"/>
        <v>347.1725213291021</v>
      </c>
      <c r="AL41" s="345">
        <f t="shared" si="20"/>
        <v>350.64424654239315</v>
      </c>
      <c r="AM41" s="345">
        <f t="shared" si="20"/>
        <v>354.15068900781711</v>
      </c>
    </row>
    <row r="42" spans="1:39" hidden="1" outlineLevel="1" x14ac:dyDescent="0.3">
      <c r="A42" s="173"/>
      <c r="B42" s="173"/>
      <c r="C42" s="176">
        <v>3</v>
      </c>
      <c r="D42" s="344">
        <f>R29</f>
        <v>416</v>
      </c>
      <c r="E42" s="345">
        <f t="shared" ref="E42:AM42" si="21">D42*(1+$B$36)</f>
        <v>420.16</v>
      </c>
      <c r="F42" s="345">
        <f t="shared" si="21"/>
        <v>424.36160000000001</v>
      </c>
      <c r="G42" s="345">
        <f t="shared" si="21"/>
        <v>428.60521600000004</v>
      </c>
      <c r="H42" s="345">
        <f t="shared" si="21"/>
        <v>432.89126816000004</v>
      </c>
      <c r="I42" s="345">
        <f t="shared" si="21"/>
        <v>437.22018084160004</v>
      </c>
      <c r="J42" s="345">
        <f t="shared" si="21"/>
        <v>441.59238265001602</v>
      </c>
      <c r="K42" s="345">
        <f t="shared" si="21"/>
        <v>446.00830647651617</v>
      </c>
      <c r="L42" s="345">
        <f t="shared" si="21"/>
        <v>450.46838954128134</v>
      </c>
      <c r="M42" s="345">
        <f t="shared" si="21"/>
        <v>454.97307343669416</v>
      </c>
      <c r="N42" s="345">
        <f t="shared" si="21"/>
        <v>459.52280417106113</v>
      </c>
      <c r="O42" s="345">
        <f t="shared" si="21"/>
        <v>464.11803221277177</v>
      </c>
      <c r="P42" s="345">
        <f t="shared" si="21"/>
        <v>468.75921253489946</v>
      </c>
      <c r="Q42" s="345">
        <f t="shared" si="21"/>
        <v>473.44680466024846</v>
      </c>
      <c r="R42" s="345">
        <f t="shared" si="21"/>
        <v>478.18127270685096</v>
      </c>
      <c r="S42" s="345">
        <f t="shared" si="21"/>
        <v>482.9630854339195</v>
      </c>
      <c r="T42" s="345">
        <f t="shared" si="21"/>
        <v>487.7927162882587</v>
      </c>
      <c r="U42" s="345">
        <f t="shared" si="21"/>
        <v>492.6706434511413</v>
      </c>
      <c r="V42" s="345">
        <f t="shared" si="21"/>
        <v>497.5973498856527</v>
      </c>
      <c r="W42" s="345">
        <f t="shared" si="21"/>
        <v>502.57332338450925</v>
      </c>
      <c r="X42" s="345">
        <f t="shared" si="21"/>
        <v>507.59905661835433</v>
      </c>
      <c r="Y42" s="345">
        <f t="shared" si="21"/>
        <v>512.6750471845379</v>
      </c>
      <c r="Z42" s="345">
        <f t="shared" si="21"/>
        <v>517.80179765638331</v>
      </c>
      <c r="AA42" s="345">
        <f t="shared" si="21"/>
        <v>522.97981563294718</v>
      </c>
      <c r="AB42" s="345">
        <f t="shared" si="21"/>
        <v>528.20961378927666</v>
      </c>
      <c r="AC42" s="345">
        <f t="shared" si="21"/>
        <v>533.49170992716938</v>
      </c>
      <c r="AD42" s="345">
        <f t="shared" si="21"/>
        <v>538.82662702644109</v>
      </c>
      <c r="AE42" s="345">
        <f t="shared" si="21"/>
        <v>544.21489329670555</v>
      </c>
      <c r="AF42" s="345">
        <f t="shared" si="21"/>
        <v>549.65704222967258</v>
      </c>
      <c r="AG42" s="345">
        <f t="shared" si="21"/>
        <v>555.1536126519693</v>
      </c>
      <c r="AH42" s="345">
        <f t="shared" si="21"/>
        <v>560.70514877848905</v>
      </c>
      <c r="AI42" s="345">
        <f t="shared" si="21"/>
        <v>566.31220026627398</v>
      </c>
      <c r="AJ42" s="345">
        <f t="shared" si="21"/>
        <v>571.97532226893668</v>
      </c>
      <c r="AK42" s="345">
        <f t="shared" si="21"/>
        <v>577.69507549162608</v>
      </c>
      <c r="AL42" s="345">
        <f t="shared" si="21"/>
        <v>583.47202624654233</v>
      </c>
      <c r="AM42" s="345">
        <f t="shared" si="21"/>
        <v>589.30674650900778</v>
      </c>
    </row>
    <row r="43" spans="1:39" hidden="1" outlineLevel="1" x14ac:dyDescent="0.3">
      <c r="A43" s="173"/>
      <c r="B43" s="173"/>
      <c r="C43" s="173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39" hidden="1" outlineLevel="1" x14ac:dyDescent="0.3">
      <c r="A44" s="173" t="s">
        <v>80</v>
      </c>
      <c r="B44" s="173"/>
      <c r="C44" s="173"/>
      <c r="D44" s="85" t="s">
        <v>81</v>
      </c>
      <c r="E44" s="85" t="s">
        <v>82</v>
      </c>
      <c r="F44" s="85" t="s">
        <v>83</v>
      </c>
      <c r="G44" s="78"/>
      <c r="H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39" hidden="1" outlineLevel="1" x14ac:dyDescent="0.3">
      <c r="A45" s="173"/>
      <c r="B45" s="173"/>
      <c r="C45" s="173"/>
      <c r="D45" s="127">
        <v>35000</v>
      </c>
      <c r="E45" s="346">
        <f>D45*(1+$B$37)</f>
        <v>39200.000000000007</v>
      </c>
      <c r="F45" s="346">
        <f>E45*(1+$B$37)</f>
        <v>43904.000000000015</v>
      </c>
      <c r="G45" s="78"/>
      <c r="H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</row>
    <row r="46" spans="1:39" hidden="1" outlineLevel="1" x14ac:dyDescent="0.3">
      <c r="A46" s="173" t="s">
        <v>138</v>
      </c>
      <c r="B46" s="173"/>
      <c r="C46" s="173"/>
      <c r="D46" s="127"/>
      <c r="E46" s="130"/>
      <c r="F46" s="130"/>
      <c r="G46" s="78"/>
      <c r="H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</row>
    <row r="47" spans="1:39" hidden="1" outlineLevel="1" x14ac:dyDescent="0.3">
      <c r="A47" s="173" t="s">
        <v>139</v>
      </c>
      <c r="B47" s="173"/>
      <c r="C47" s="173"/>
      <c r="D47" s="345">
        <f>CHOOSE($F$4,$J$25,$K$25,$L$25)*CHOOSE($F$4,$J$36,$K$36,$L$36)</f>
        <v>17211.829999999998</v>
      </c>
      <c r="E47" s="347">
        <f>IF(D51&lt;CHOOSE($F$4,$AG$26,$AH$26,$AI$26),$D$47,0)</f>
        <v>0</v>
      </c>
      <c r="F47" s="347">
        <f>IF(E51&lt;CHOOSE($F$4,$AG$26,$AH$26,$AI$26),$D$47,0)</f>
        <v>0</v>
      </c>
      <c r="G47" s="347">
        <f>IF(F51&lt;CHOOSE($F$4,$AG$26,$AH$26,$AI$26),$D$47,0)</f>
        <v>0</v>
      </c>
      <c r="H47" s="347">
        <f>IF(G51&lt;CHOOSE($F$4,$AG$26,$AH$26,$AI$26),$D$47,0)</f>
        <v>0</v>
      </c>
      <c r="I47" s="347">
        <f>IF(H51&lt;CHOOSE($F$4,$AG$26,$AH$26,$AI$26),$D$47,0)</f>
        <v>0</v>
      </c>
      <c r="J47" s="347">
        <f>IF(I51&lt;CHOOSE($F$4,$AG$26,$AH$26,$AI$26),$D$47,0)</f>
        <v>0</v>
      </c>
      <c r="K47" s="347">
        <f>IF(J51&lt;CHOOSE($F$4,$AG$26,$AH$26,$AI$26),$D$47,0)</f>
        <v>0</v>
      </c>
      <c r="L47" s="347">
        <f>IF(K51&lt;CHOOSE($F$4,$AG$26,$AH$26,$AI$26),$D$47,0)</f>
        <v>0</v>
      </c>
      <c r="M47" s="347">
        <f>IF(L51&lt;CHOOSE($F$4,$AG$26,$AH$26,$AI$26),$D$47,0)</f>
        <v>0</v>
      </c>
      <c r="N47" s="347">
        <f>IF(M51&lt;CHOOSE($F$4,$AG$26,$AH$26,$AI$26),$D$47,0)</f>
        <v>0</v>
      </c>
      <c r="O47" s="347">
        <f>IF(N51&lt;CHOOSE($F$4,$AG$26,$AH$26,$AI$26),$D$47,0)</f>
        <v>17211.829999999998</v>
      </c>
      <c r="P47" s="347">
        <f>IF(O51&lt;CHOOSE($F$4,$AG$26,$AH$26,$AI$26),$D$47,0)</f>
        <v>0</v>
      </c>
      <c r="Q47" s="347">
        <f>IF(P51&lt;CHOOSE($F$4,$AG$26,$AH$26,$AI$26),$D$47,0)</f>
        <v>0</v>
      </c>
      <c r="R47" s="347">
        <f>IF(Q51&lt;CHOOSE($F$4,$AG$26,$AH$26,$AI$26),$D$47,0)</f>
        <v>0</v>
      </c>
      <c r="S47" s="347">
        <f>IF(R51&lt;CHOOSE($F$4,$AG$26,$AH$26,$AI$26),$D$47,0)</f>
        <v>0</v>
      </c>
      <c r="T47" s="347">
        <f>IF(S51&lt;CHOOSE($F$4,$AG$26,$AH$26,$AI$26),$D$47,0)</f>
        <v>0</v>
      </c>
      <c r="U47" s="347">
        <f>IF(T51&lt;CHOOSE($F$4,$AG$26,$AH$26,$AI$26),$D$47,0)</f>
        <v>0</v>
      </c>
      <c r="V47" s="347">
        <f>IF(U51&lt;CHOOSE($F$4,$AG$26,$AH$26,$AI$26),$D$47,0)</f>
        <v>0</v>
      </c>
      <c r="W47" s="347">
        <f>IF(V51&lt;CHOOSE($F$4,$AG$26,$AH$26,$AI$26),$D$47,0)</f>
        <v>0</v>
      </c>
      <c r="X47" s="347">
        <f>IF(W51&lt;CHOOSE($F$4,$AG$26,$AH$26,$AI$26),$D$47,0)</f>
        <v>0</v>
      </c>
      <c r="Y47" s="347">
        <f>IF(X51&lt;CHOOSE($F$4,$AG$26,$AH$26,$AI$26),$D$47,0)</f>
        <v>17211.829999999998</v>
      </c>
      <c r="Z47" s="347">
        <f>IF(Y51&lt;CHOOSE($F$4,$AG$26,$AH$26,$AI$26),$D$47,0)</f>
        <v>0</v>
      </c>
      <c r="AA47" s="347">
        <f>IF(Z51&lt;CHOOSE($F$4,$AG$26,$AH$26,$AI$26),$D$47,0)</f>
        <v>0</v>
      </c>
      <c r="AB47" s="347">
        <f>IF(AA51&lt;CHOOSE($F$4,$AG$26,$AH$26,$AI$26),$D$47,0)</f>
        <v>0</v>
      </c>
      <c r="AC47" s="347">
        <f>IF(AB51&lt;CHOOSE($F$4,$AG$26,$AH$26,$AI$26),$D$47,0)</f>
        <v>0</v>
      </c>
      <c r="AD47" s="347">
        <f>IF(AC51&lt;CHOOSE($F$4,$AG$26,$AH$26,$AI$26),$D$47,0)</f>
        <v>0</v>
      </c>
      <c r="AE47" s="347">
        <f>IF(AD51&lt;CHOOSE($F$4,$AG$26,$AH$26,$AI$26),$D$47,0)</f>
        <v>0</v>
      </c>
      <c r="AF47" s="347">
        <f>IF(AE51&lt;CHOOSE($F$4,$AG$26,$AH$26,$AI$26),$D$47,0)</f>
        <v>0</v>
      </c>
      <c r="AG47" s="347">
        <f>IF(AF51&lt;CHOOSE($F$4,$AG$26,$AH$26,$AI$26),$D$47,0)</f>
        <v>0</v>
      </c>
      <c r="AH47" s="347">
        <f>IF(AG51&lt;CHOOSE($F$4,$AG$26,$AH$26,$AI$26),$D$47,0)</f>
        <v>17211.829999999998</v>
      </c>
      <c r="AI47" s="347">
        <f>IF(AH51&lt;CHOOSE($F$4,$AG$26,$AH$26,$AI$26),$D$47,0)</f>
        <v>0</v>
      </c>
      <c r="AJ47" s="347">
        <f>IF(AI51&lt;CHOOSE($F$4,$AG$26,$AH$26,$AI$26),$D$47,0)</f>
        <v>0</v>
      </c>
      <c r="AK47" s="347">
        <f>IF(AJ51&lt;CHOOSE($F$4,$AG$26,$AH$26,$AI$26),$D$47,0)</f>
        <v>0</v>
      </c>
      <c r="AL47" s="347">
        <f>IF(AK51&lt;CHOOSE($F$4,$AG$26,$AH$26,$AI$26),$D$47,0)</f>
        <v>0</v>
      </c>
      <c r="AM47" s="347">
        <f>IF(AL51&lt;CHOOSE($F$4,$AG$26,$AH$26,$AI$26),$D$47,0)</f>
        <v>0</v>
      </c>
    </row>
    <row r="48" spans="1:39" hidden="1" outlineLevel="1" x14ac:dyDescent="0.3">
      <c r="A48" s="251" t="s">
        <v>143</v>
      </c>
      <c r="B48" s="173"/>
      <c r="C48" s="173"/>
      <c r="D48" s="345">
        <f>D47</f>
        <v>17211.829999999998</v>
      </c>
      <c r="E48" s="345">
        <f>D50+E47</f>
        <v>15779.805743999998</v>
      </c>
      <c r="F48" s="345">
        <f t="shared" ref="F48:AM48" si="22">E50+F47</f>
        <v>14333.461245439998</v>
      </c>
      <c r="G48" s="345">
        <f t="shared" si="22"/>
        <v>12872.653301894397</v>
      </c>
      <c r="H48" s="345">
        <f t="shared" si="22"/>
        <v>11397.237278913341</v>
      </c>
      <c r="I48" s="345">
        <f t="shared" si="22"/>
        <v>9907.067095702474</v>
      </c>
      <c r="J48" s="345">
        <f t="shared" si="22"/>
        <v>8401.9952106594992</v>
      </c>
      <c r="K48" s="345">
        <f t="shared" si="22"/>
        <v>6881.8726067660946</v>
      </c>
      <c r="L48" s="345">
        <f t="shared" si="22"/>
        <v>5346.5487768337553</v>
      </c>
      <c r="M48" s="345">
        <f t="shared" ref="M48" si="23">L50+M47</f>
        <v>3795.8717086020929</v>
      </c>
      <c r="N48" s="345">
        <f t="shared" ref="N48" si="24">M50+N47</f>
        <v>2229.687869688114</v>
      </c>
      <c r="O48" s="345">
        <f t="shared" ref="O48" si="25">N50+O47</f>
        <v>17859.672192384995</v>
      </c>
      <c r="P48" s="345">
        <f t="shared" ref="P48" si="26">O50+P47</f>
        <v>16262.008058308844</v>
      </c>
      <c r="Q48" s="345">
        <f t="shared" ref="Q48" si="27">P50+Q47</f>
        <v>14648.367282891932</v>
      </c>
      <c r="R48" s="345">
        <f t="shared" ref="R48" si="28">Q50+R47</f>
        <v>13018.590099720852</v>
      </c>
      <c r="S48" s="345">
        <f t="shared" ref="S48" si="29">R50+S47</f>
        <v>11372.51514471806</v>
      </c>
      <c r="T48" s="345">
        <f t="shared" ref="T48" si="30">S50+T47</f>
        <v>9709.9794401652398</v>
      </c>
      <c r="U48" s="345">
        <f t="shared" ref="U48" si="31">T50+U47</f>
        <v>8030.8183785668916</v>
      </c>
      <c r="V48" s="345">
        <f t="shared" ref="V48" si="32">U50+V47</f>
        <v>6334.8657063525607</v>
      </c>
      <c r="W48" s="345">
        <f t="shared" ref="W48" si="33">V50+W47</f>
        <v>4621.9535074160858</v>
      </c>
      <c r="X48" s="345">
        <f t="shared" ref="X48" si="34">W50+X47</f>
        <v>2891.9121864902463</v>
      </c>
      <c r="Y48" s="345">
        <f t="shared" ref="Y48" si="35">X50+Y47</f>
        <v>18356.400452355148</v>
      </c>
      <c r="Z48" s="345">
        <f t="shared" ref="Z48" si="36">Y50+Z47</f>
        <v>16591.585300878698</v>
      </c>
      <c r="AA48" s="345">
        <f t="shared" ref="AA48" si="37">Z50+AA47</f>
        <v>14809.121997887485</v>
      </c>
      <c r="AB48" s="345">
        <f t="shared" ref="AB48" si="38">AA50+AB47</f>
        <v>13008.834061866359</v>
      </c>
      <c r="AC48" s="345">
        <f t="shared" ref="AC48" si="39">AB50+AC47</f>
        <v>11190.543246485022</v>
      </c>
      <c r="AD48" s="345">
        <f t="shared" ref="AD48" si="40">AC50+AD47</f>
        <v>9354.0695229498724</v>
      </c>
      <c r="AE48" s="345">
        <f t="shared" ref="AE48" si="41">AD50+AE47</f>
        <v>7499.2310621793704</v>
      </c>
      <c r="AF48" s="345">
        <f t="shared" ref="AF48" si="42">AE50+AF47</f>
        <v>5625.8442168011634</v>
      </c>
      <c r="AG48" s="345">
        <f t="shared" ref="AG48" si="43">AF50+AG47</f>
        <v>3733.7235029691747</v>
      </c>
      <c r="AH48" s="345">
        <f t="shared" ref="AH48" si="44">AG50+AH47</f>
        <v>19034.511581998864</v>
      </c>
      <c r="AI48" s="345">
        <f t="shared" ref="AI48" si="45">AH50+AI47</f>
        <v>17104.359241818853</v>
      </c>
      <c r="AJ48" s="345">
        <f t="shared" ref="AJ48" si="46">AI50+AJ47</f>
        <v>15154.905378237041</v>
      </c>
      <c r="AK48" s="345">
        <f t="shared" ref="AK48" si="47">AJ50+AK47</f>
        <v>13185.95697601941</v>
      </c>
      <c r="AL48" s="345">
        <f t="shared" ref="AL48" si="48">AK50+AL47</f>
        <v>11197.319089779603</v>
      </c>
      <c r="AM48" s="345">
        <f t="shared" ref="AM48" si="49">AL50+AM47</f>
        <v>9188.7948246773976</v>
      </c>
    </row>
    <row r="49" spans="1:39" hidden="1" outlineLevel="1" x14ac:dyDescent="0.3">
      <c r="A49" s="173" t="s">
        <v>140</v>
      </c>
      <c r="B49" s="173"/>
      <c r="C49" s="173"/>
      <c r="D49" s="345">
        <f>CHOOSE($F$4,D40,D41,D42)*CHOOSE($F$4,$J$36,$K$36,$L$36)</f>
        <v>1432.0242559999999</v>
      </c>
      <c r="E49" s="345">
        <f>CHOOSE($F$4,E40,E41,E42)*CHOOSE($F$4,$J$36,$K$36,$L$36)</f>
        <v>1446.3444985599999</v>
      </c>
      <c r="F49" s="345">
        <f>CHOOSE($F$4,F40,F41,F42)*CHOOSE($F$4,$J$36,$K$36,$L$36)</f>
        <v>1460.8079435456</v>
      </c>
      <c r="G49" s="345">
        <f>CHOOSE($F$4,G40,G41,G42)*CHOOSE($F$4,$J$36,$K$36,$L$36)</f>
        <v>1475.4160229810561</v>
      </c>
      <c r="H49" s="345">
        <f>CHOOSE($F$4,H40,H41,H42)*CHOOSE($F$4,$J$36,$K$36,$L$36)</f>
        <v>1490.1701832108665</v>
      </c>
      <c r="I49" s="345">
        <f>CHOOSE($F$4,I40,I41,I42)*CHOOSE($F$4,$J$36,$K$36,$L$36)</f>
        <v>1505.0718850429753</v>
      </c>
      <c r="J49" s="345">
        <f>CHOOSE($F$4,J40,J41,J42)*CHOOSE($F$4,$J$36,$K$36,$L$36)</f>
        <v>1520.1226038934049</v>
      </c>
      <c r="K49" s="345">
        <f>CHOOSE($F$4,K40,K41,K42)*CHOOSE($F$4,$J$36,$K$36,$L$36)</f>
        <v>1535.3238299323389</v>
      </c>
      <c r="L49" s="345">
        <f>CHOOSE($F$4,L40,L41,L42)*CHOOSE($F$4,$J$36,$K$36,$L$36)</f>
        <v>1550.6770682316624</v>
      </c>
      <c r="M49" s="345">
        <f>CHOOSE($F$4,M40,M41,M42)*CHOOSE($F$4,$J$36,$K$36,$L$36)</f>
        <v>1566.1838389139791</v>
      </c>
      <c r="N49" s="345">
        <f>CHOOSE($F$4,N40,N41,N42)*CHOOSE($F$4,$J$36,$K$36,$L$36)</f>
        <v>1581.8456773031189</v>
      </c>
      <c r="O49" s="345">
        <f>CHOOSE($F$4,O40,O41,O42)*CHOOSE($F$4,$J$36,$K$36,$L$36)</f>
        <v>1597.6641340761503</v>
      </c>
      <c r="P49" s="345">
        <f>CHOOSE($F$4,P40,P41,P42)*CHOOSE($F$4,$J$36,$K$36,$L$36)</f>
        <v>1613.6407754169115</v>
      </c>
      <c r="Q49" s="345">
        <f>CHOOSE($F$4,Q40,Q41,Q42)*CHOOSE($F$4,$J$36,$K$36,$L$36)</f>
        <v>1629.7771831710807</v>
      </c>
      <c r="R49" s="345">
        <f>CHOOSE($F$4,R40,R41,R42)*CHOOSE($F$4,$J$36,$K$36,$L$36)</f>
        <v>1646.0749550027917</v>
      </c>
      <c r="S49" s="345">
        <f>CHOOSE($F$4,S40,S41,S42)*CHOOSE($F$4,$J$36,$K$36,$L$36)</f>
        <v>1662.5357045528197</v>
      </c>
      <c r="T49" s="345">
        <f>CHOOSE($F$4,T40,T41,T42)*CHOOSE($F$4,$J$36,$K$36,$L$36)</f>
        <v>1679.1610615983479</v>
      </c>
      <c r="U49" s="345">
        <f>CHOOSE($F$4,U40,U41,U42)*CHOOSE($F$4,$J$36,$K$36,$L$36)</f>
        <v>1695.9526722143314</v>
      </c>
      <c r="V49" s="345">
        <f>CHOOSE($F$4,V40,V41,V42)*CHOOSE($F$4,$J$36,$K$36,$L$36)</f>
        <v>1712.9121989364746</v>
      </c>
      <c r="W49" s="345">
        <f>CHOOSE($F$4,W40,W41,W42)*CHOOSE($F$4,$J$36,$K$36,$L$36)</f>
        <v>1730.0413209258395</v>
      </c>
      <c r="X49" s="345">
        <f>CHOOSE($F$4,X40,X41,X42)*CHOOSE($F$4,$J$36,$K$36,$L$36)</f>
        <v>1747.3417341350978</v>
      </c>
      <c r="Y49" s="345">
        <f>CHOOSE($F$4,Y40,Y41,Y42)*CHOOSE($F$4,$J$36,$K$36,$L$36)</f>
        <v>1764.8151514764488</v>
      </c>
      <c r="Z49" s="345">
        <f>CHOOSE($F$4,Z40,Z41,Z42)*CHOOSE($F$4,$J$36,$K$36,$L$36)</f>
        <v>1782.4633029912136</v>
      </c>
      <c r="AA49" s="345">
        <f>CHOOSE($F$4,AA40,AA41,AA42)*CHOOSE($F$4,$J$36,$K$36,$L$36)</f>
        <v>1800.2879360211257</v>
      </c>
      <c r="AB49" s="345">
        <f>CHOOSE($F$4,AB40,AB41,AB42)*CHOOSE($F$4,$J$36,$K$36,$L$36)</f>
        <v>1818.2908153813371</v>
      </c>
      <c r="AC49" s="345">
        <f>CHOOSE($F$4,AC40,AC41,AC42)*CHOOSE($F$4,$J$36,$K$36,$L$36)</f>
        <v>1836.4737235351502</v>
      </c>
      <c r="AD49" s="345">
        <f>CHOOSE($F$4,AD40,AD41,AD42)*CHOOSE($F$4,$J$36,$K$36,$L$36)</f>
        <v>1854.8384607705018</v>
      </c>
      <c r="AE49" s="345">
        <f>CHOOSE($F$4,AE40,AE41,AE42)*CHOOSE($F$4,$J$36,$K$36,$L$36)</f>
        <v>1873.386845378207</v>
      </c>
      <c r="AF49" s="345">
        <f>CHOOSE($F$4,AF40,AF41,AF42)*CHOOSE($F$4,$J$36,$K$36,$L$36)</f>
        <v>1892.120713831989</v>
      </c>
      <c r="AG49" s="345">
        <f>CHOOSE($F$4,AG40,AG41,AG42)*CHOOSE($F$4,$J$36,$K$36,$L$36)</f>
        <v>1911.0419209703089</v>
      </c>
      <c r="AH49" s="345">
        <f>CHOOSE($F$4,AH40,AH41,AH42)*CHOOSE($F$4,$J$36,$K$36,$L$36)</f>
        <v>1930.1523401800121</v>
      </c>
      <c r="AI49" s="345">
        <f>CHOOSE($F$4,AI40,AI41,AI42)*CHOOSE($F$4,$J$36,$K$36,$L$36)</f>
        <v>1949.4538635818124</v>
      </c>
      <c r="AJ49" s="345">
        <f>CHOOSE($F$4,AJ40,AJ41,AJ42)*CHOOSE($F$4,$J$36,$K$36,$L$36)</f>
        <v>1968.9484022176305</v>
      </c>
      <c r="AK49" s="345">
        <f>CHOOSE($F$4,AK40,AK41,AK42)*CHOOSE($F$4,$J$36,$K$36,$L$36)</f>
        <v>1988.6378862398069</v>
      </c>
      <c r="AL49" s="345">
        <f>CHOOSE($F$4,AL40,AL41,AL42)*CHOOSE($F$4,$J$36,$K$36,$L$36)</f>
        <v>2008.5242651022047</v>
      </c>
      <c r="AM49" s="345">
        <f>CHOOSE($F$4,AM40,AM41,AM42)*CHOOSE($F$4,$J$36,$K$36,$L$36)</f>
        <v>2028.609507753227</v>
      </c>
    </row>
    <row r="50" spans="1:39" hidden="1" outlineLevel="1" x14ac:dyDescent="0.3">
      <c r="A50" s="173" t="s">
        <v>144</v>
      </c>
      <c r="B50" s="173"/>
      <c r="C50" s="173"/>
      <c r="D50" s="345">
        <f>D48-D49</f>
        <v>15779.805743999998</v>
      </c>
      <c r="E50" s="345">
        <f t="shared" ref="E50:AM50" si="50">E48-E49</f>
        <v>14333.461245439998</v>
      </c>
      <c r="F50" s="345">
        <f t="shared" si="50"/>
        <v>12872.653301894397</v>
      </c>
      <c r="G50" s="345">
        <f t="shared" si="50"/>
        <v>11397.237278913341</v>
      </c>
      <c r="H50" s="345">
        <f t="shared" si="50"/>
        <v>9907.067095702474</v>
      </c>
      <c r="I50" s="345">
        <f t="shared" si="50"/>
        <v>8401.9952106594992</v>
      </c>
      <c r="J50" s="345">
        <f t="shared" si="50"/>
        <v>6881.8726067660946</v>
      </c>
      <c r="K50" s="345">
        <f t="shared" si="50"/>
        <v>5346.5487768337553</v>
      </c>
      <c r="L50" s="345">
        <f t="shared" si="50"/>
        <v>3795.8717086020929</v>
      </c>
      <c r="M50" s="345">
        <f t="shared" ref="M50:AM50" si="51">M48-M49</f>
        <v>2229.687869688114</v>
      </c>
      <c r="N50" s="345">
        <f>N48-N49</f>
        <v>647.84219238499509</v>
      </c>
      <c r="O50" s="345">
        <f t="shared" si="51"/>
        <v>16262.008058308844</v>
      </c>
      <c r="P50" s="345">
        <f t="shared" si="51"/>
        <v>14648.367282891932</v>
      </c>
      <c r="Q50" s="345">
        <f t="shared" si="51"/>
        <v>13018.590099720852</v>
      </c>
      <c r="R50" s="345">
        <f t="shared" si="51"/>
        <v>11372.51514471806</v>
      </c>
      <c r="S50" s="345">
        <f t="shared" si="51"/>
        <v>9709.9794401652398</v>
      </c>
      <c r="T50" s="345">
        <f t="shared" si="51"/>
        <v>8030.8183785668916</v>
      </c>
      <c r="U50" s="345">
        <f t="shared" si="51"/>
        <v>6334.8657063525607</v>
      </c>
      <c r="V50" s="345">
        <f t="shared" si="51"/>
        <v>4621.9535074160858</v>
      </c>
      <c r="W50" s="345">
        <f t="shared" si="51"/>
        <v>2891.9121864902463</v>
      </c>
      <c r="X50" s="345">
        <f t="shared" si="51"/>
        <v>1144.5704523551485</v>
      </c>
      <c r="Y50" s="345">
        <f t="shared" si="51"/>
        <v>16591.585300878698</v>
      </c>
      <c r="Z50" s="345">
        <f t="shared" si="51"/>
        <v>14809.121997887485</v>
      </c>
      <c r="AA50" s="345">
        <f t="shared" si="51"/>
        <v>13008.834061866359</v>
      </c>
      <c r="AB50" s="345">
        <f t="shared" si="51"/>
        <v>11190.543246485022</v>
      </c>
      <c r="AC50" s="345">
        <f t="shared" si="51"/>
        <v>9354.0695229498724</v>
      </c>
      <c r="AD50" s="345">
        <f t="shared" si="51"/>
        <v>7499.2310621793704</v>
      </c>
      <c r="AE50" s="345">
        <f t="shared" si="51"/>
        <v>5625.8442168011634</v>
      </c>
      <c r="AF50" s="345">
        <f t="shared" si="51"/>
        <v>3733.7235029691747</v>
      </c>
      <c r="AG50" s="345">
        <f t="shared" si="51"/>
        <v>1822.6815819988658</v>
      </c>
      <c r="AH50" s="345">
        <f t="shared" si="51"/>
        <v>17104.359241818853</v>
      </c>
      <c r="AI50" s="345">
        <f t="shared" si="51"/>
        <v>15154.905378237041</v>
      </c>
      <c r="AJ50" s="345">
        <f>AJ48-AJ49</f>
        <v>13185.95697601941</v>
      </c>
      <c r="AK50" s="345">
        <f t="shared" si="51"/>
        <v>11197.319089779603</v>
      </c>
      <c r="AL50" s="345">
        <f t="shared" si="51"/>
        <v>9188.7948246773976</v>
      </c>
      <c r="AM50" s="345">
        <f t="shared" si="51"/>
        <v>7160.1853169241704</v>
      </c>
    </row>
    <row r="51" spans="1:39" hidden="1" outlineLevel="1" x14ac:dyDescent="0.3">
      <c r="A51" s="173" t="s">
        <v>145</v>
      </c>
      <c r="B51" s="173"/>
      <c r="C51" s="173"/>
      <c r="D51" s="345">
        <f>D50/CHOOSE($F$4,$J$36,$K$36,$L$36)</f>
        <v>4583.9999999999991</v>
      </c>
      <c r="E51" s="345">
        <f>E50/CHOOSE($F$4,$J$36,$K$36,$L$36)</f>
        <v>4163.8399999999992</v>
      </c>
      <c r="F51" s="345">
        <f>F50/CHOOSE($F$4,$J$36,$K$36,$L$36)</f>
        <v>3739.4783999999995</v>
      </c>
      <c r="G51" s="345">
        <f>G50/CHOOSE($F$4,$J$36,$K$36,$L$36)</f>
        <v>3310.8731839999991</v>
      </c>
      <c r="H51" s="345">
        <f>H50/CHOOSE($F$4,$J$36,$K$36,$L$36)</f>
        <v>2877.9819158399991</v>
      </c>
      <c r="I51" s="345">
        <f>I50/CHOOSE($F$4,$J$36,$K$36,$L$36)</f>
        <v>2440.7617349983993</v>
      </c>
      <c r="J51" s="345">
        <f>J50/CHOOSE($F$4,$J$36,$K$36,$L$36)</f>
        <v>1999.1693523483834</v>
      </c>
      <c r="K51" s="345">
        <f>K50/CHOOSE($F$4,$J$36,$K$36,$L$36)</f>
        <v>1553.1610458718671</v>
      </c>
      <c r="L51" s="345">
        <f>L50/CHOOSE($F$4,$J$36,$K$36,$L$36)</f>
        <v>1102.6926563305858</v>
      </c>
      <c r="M51" s="345">
        <f>M50/CHOOSE($F$4,$J$36,$K$36,$L$36)</f>
        <v>647.71958289389158</v>
      </c>
      <c r="N51" s="345">
        <f>N50/CHOOSE($F$4,$J$36,$K$36,$L$36)</f>
        <v>188.19677872283049</v>
      </c>
      <c r="O51" s="345">
        <f>O50/CHOOSE($F$4,$J$36,$K$36,$L$36)</f>
        <v>4724.0787465100584</v>
      </c>
      <c r="P51" s="345">
        <f>P50/CHOOSE($F$4,$J$36,$K$36,$L$36)</f>
        <v>4255.3195339751592</v>
      </c>
      <c r="Q51" s="345">
        <f>Q50/CHOOSE($F$4,$J$36,$K$36,$L$36)</f>
        <v>3781.8727293149109</v>
      </c>
      <c r="R51" s="345">
        <f>R50/CHOOSE($F$4,$J$36,$K$36,$L$36)</f>
        <v>3303.69145660806</v>
      </c>
      <c r="S51" s="345">
        <f>S50/CHOOSE($F$4,$J$36,$K$36,$L$36)</f>
        <v>2820.7283711741402</v>
      </c>
      <c r="T51" s="345">
        <f>T50/CHOOSE($F$4,$J$36,$K$36,$L$36)</f>
        <v>2332.9356548858814</v>
      </c>
      <c r="U51" s="345">
        <f>U50/CHOOSE($F$4,$J$36,$K$36,$L$36)</f>
        <v>1840.2650114347402</v>
      </c>
      <c r="V51" s="345">
        <f>V50/CHOOSE($F$4,$J$36,$K$36,$L$36)</f>
        <v>1342.6676615490874</v>
      </c>
      <c r="W51" s="345">
        <f>W50/CHOOSE($F$4,$J$36,$K$36,$L$36)</f>
        <v>840.09433816457818</v>
      </c>
      <c r="X51" s="345">
        <f>X50/CHOOSE($F$4,$J$36,$K$36,$L$36)</f>
        <v>332.49528154622391</v>
      </c>
      <c r="Y51" s="345">
        <f>Y50/CHOOSE($F$4,$J$36,$K$36,$L$36)</f>
        <v>4819.8202343616858</v>
      </c>
      <c r="Z51" s="345">
        <f>Z50/CHOOSE($F$4,$J$36,$K$36,$L$36)</f>
        <v>4302.0184367053025</v>
      </c>
      <c r="AA51" s="345">
        <f>AA50/CHOOSE($F$4,$J$36,$K$36,$L$36)</f>
        <v>3779.0386210723555</v>
      </c>
      <c r="AB51" s="345">
        <f>AB50/CHOOSE($F$4,$J$36,$K$36,$L$36)</f>
        <v>3250.8290072830787</v>
      </c>
      <c r="AC51" s="345">
        <f>AC50/CHOOSE($F$4,$J$36,$K$36,$L$36)</f>
        <v>2717.3372973559094</v>
      </c>
      <c r="AD51" s="345">
        <f>AD50/CHOOSE($F$4,$J$36,$K$36,$L$36)</f>
        <v>2178.5106703294682</v>
      </c>
      <c r="AE51" s="345">
        <f>AE50/CHOOSE($F$4,$J$36,$K$36,$L$36)</f>
        <v>1634.2957770327628</v>
      </c>
      <c r="AF51" s="345">
        <f>AF50/CHOOSE($F$4,$J$36,$K$36,$L$36)</f>
        <v>1084.6387348030903</v>
      </c>
      <c r="AG51" s="345">
        <f>AG50/CHOOSE($F$4,$J$36,$K$36,$L$36)</f>
        <v>529.485122151121</v>
      </c>
      <c r="AH51" s="345">
        <f>AH50/CHOOSE($F$4,$J$36,$K$36,$L$36)</f>
        <v>4968.7799733726324</v>
      </c>
      <c r="AI51" s="345">
        <f>AI50/CHOOSE($F$4,$J$36,$K$36,$L$36)</f>
        <v>4402.4677731063584</v>
      </c>
      <c r="AJ51" s="345">
        <f>AJ50/CHOOSE($F$4,$J$36,$K$36,$L$36)</f>
        <v>3830.4924508374215</v>
      </c>
      <c r="AK51" s="345">
        <f>AK50/CHOOSE($F$4,$J$36,$K$36,$L$36)</f>
        <v>3252.797375345795</v>
      </c>
      <c r="AL51" s="345">
        <f>AL50/CHOOSE($F$4,$J$36,$K$36,$L$36)</f>
        <v>2669.3253490992529</v>
      </c>
      <c r="AM51" s="345">
        <f>AM50/CHOOSE($F$4,$J$36,$K$36,$L$36)</f>
        <v>2080.0186025902449</v>
      </c>
    </row>
    <row r="52" spans="1:39" hidden="1" outlineLevel="1" x14ac:dyDescent="0.3">
      <c r="A52" s="173"/>
      <c r="B52" s="173"/>
      <c r="C52" s="173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X52" s="1"/>
      <c r="Y52" s="1"/>
    </row>
    <row r="53" spans="1:39" hidden="1" outlineLevel="1" x14ac:dyDescent="0.3">
      <c r="A53" s="175" t="s">
        <v>152</v>
      </c>
      <c r="B53" s="175"/>
      <c r="C53" s="175"/>
      <c r="D53" s="79"/>
      <c r="G53" s="2"/>
      <c r="H53" s="3"/>
      <c r="I53" s="3"/>
      <c r="J53" s="3"/>
      <c r="K53" s="3"/>
      <c r="L53" s="3"/>
    </row>
    <row r="54" spans="1:39" hidden="1" outlineLevel="1" x14ac:dyDescent="0.3">
      <c r="G54" s="2"/>
      <c r="H54" s="3"/>
      <c r="I54" s="3"/>
      <c r="J54" s="3"/>
      <c r="K54" s="3"/>
      <c r="L54" s="3"/>
    </row>
    <row r="55" spans="1:39" hidden="1" outlineLevel="1" x14ac:dyDescent="0.3">
      <c r="A55" s="83" t="s">
        <v>59</v>
      </c>
      <c r="B55" s="83"/>
      <c r="C55" s="83"/>
      <c r="D55" s="348">
        <f t="shared" ref="D55:AM55" si="52">D40*$P$28</f>
        <v>1494</v>
      </c>
      <c r="E55" s="348">
        <f t="shared" si="52"/>
        <v>1508.94</v>
      </c>
      <c r="F55" s="348">
        <f t="shared" si="52"/>
        <v>1524.0294000000001</v>
      </c>
      <c r="G55" s="348">
        <f t="shared" si="52"/>
        <v>1539.2696940000001</v>
      </c>
      <c r="H55" s="348">
        <f t="shared" si="52"/>
        <v>1554.66239094</v>
      </c>
      <c r="I55" s="348">
        <f t="shared" si="52"/>
        <v>1570.2090148493999</v>
      </c>
      <c r="J55" s="348">
        <f t="shared" si="52"/>
        <v>1585.911104997894</v>
      </c>
      <c r="K55" s="348">
        <f t="shared" si="52"/>
        <v>1601.770216047873</v>
      </c>
      <c r="L55" s="348">
        <f t="shared" si="52"/>
        <v>1617.7879182083518</v>
      </c>
      <c r="M55" s="348">
        <f t="shared" si="52"/>
        <v>1633.9657973904355</v>
      </c>
      <c r="N55" s="348">
        <f t="shared" si="52"/>
        <v>1650.3054553643399</v>
      </c>
      <c r="O55" s="348">
        <f t="shared" si="52"/>
        <v>1666.8085099179832</v>
      </c>
      <c r="P55" s="348">
        <f t="shared" si="52"/>
        <v>1683.4765950171632</v>
      </c>
      <c r="Q55" s="348">
        <f t="shared" si="52"/>
        <v>1700.3113609673348</v>
      </c>
      <c r="R55" s="348">
        <f t="shared" si="52"/>
        <v>1717.3144745770082</v>
      </c>
      <c r="S55" s="348">
        <f t="shared" si="52"/>
        <v>1734.4876193227783</v>
      </c>
      <c r="T55" s="348">
        <f t="shared" si="52"/>
        <v>1751.832495516006</v>
      </c>
      <c r="U55" s="348">
        <f t="shared" si="52"/>
        <v>1769.3508204711661</v>
      </c>
      <c r="V55" s="348">
        <f t="shared" si="52"/>
        <v>1787.044328675878</v>
      </c>
      <c r="W55" s="348">
        <f t="shared" si="52"/>
        <v>1804.9147719626367</v>
      </c>
      <c r="X55" s="348">
        <f t="shared" si="52"/>
        <v>1822.9639196822629</v>
      </c>
      <c r="Y55" s="348">
        <f t="shared" si="52"/>
        <v>1841.1935588790857</v>
      </c>
      <c r="Z55" s="348">
        <f t="shared" si="52"/>
        <v>1859.6054944678765</v>
      </c>
      <c r="AA55" s="348">
        <f t="shared" si="52"/>
        <v>1878.2015494125553</v>
      </c>
      <c r="AB55" s="348">
        <f t="shared" si="52"/>
        <v>1896.9835649066808</v>
      </c>
      <c r="AC55" s="348">
        <f t="shared" si="52"/>
        <v>1915.9534005557477</v>
      </c>
      <c r="AD55" s="348">
        <f t="shared" si="52"/>
        <v>1935.1129345613053</v>
      </c>
      <c r="AE55" s="348">
        <f t="shared" si="52"/>
        <v>1954.4640639069185</v>
      </c>
      <c r="AF55" s="348">
        <f t="shared" si="52"/>
        <v>1974.0087045459877</v>
      </c>
      <c r="AG55" s="348">
        <f t="shared" si="52"/>
        <v>1993.7487915914478</v>
      </c>
      <c r="AH55" s="348">
        <f t="shared" si="52"/>
        <v>2013.6862795073621</v>
      </c>
      <c r="AI55" s="348">
        <f t="shared" si="52"/>
        <v>2033.8231423024358</v>
      </c>
      <c r="AJ55" s="348">
        <f t="shared" si="52"/>
        <v>2054.1613737254602</v>
      </c>
      <c r="AK55" s="348">
        <f t="shared" si="52"/>
        <v>2074.7029874627146</v>
      </c>
      <c r="AL55" s="348">
        <f t="shared" si="52"/>
        <v>2095.4500173373417</v>
      </c>
      <c r="AM55" s="348">
        <f t="shared" si="52"/>
        <v>2116.4045175107153</v>
      </c>
    </row>
    <row r="56" spans="1:39" hidden="1" outlineLevel="1" x14ac:dyDescent="0.3">
      <c r="A56" s="69" t="s">
        <v>60</v>
      </c>
      <c r="B56" s="69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</row>
    <row r="57" spans="1:39" hidden="1" outlineLevel="1" x14ac:dyDescent="0.3">
      <c r="A57" s="1" t="s">
        <v>15</v>
      </c>
      <c r="B57" s="1" t="s">
        <v>16</v>
      </c>
      <c r="D57" s="349">
        <f t="shared" ref="D57:AM57" si="53">D40*$J$26</f>
        <v>156.04</v>
      </c>
      <c r="E57" s="349">
        <f t="shared" si="53"/>
        <v>157.60039999999998</v>
      </c>
      <c r="F57" s="349">
        <f t="shared" si="53"/>
        <v>159.17640399999999</v>
      </c>
      <c r="G57" s="349">
        <f t="shared" si="53"/>
        <v>160.76816804000001</v>
      </c>
      <c r="H57" s="349">
        <f t="shared" si="53"/>
        <v>162.3758497204</v>
      </c>
      <c r="I57" s="349">
        <f t="shared" si="53"/>
        <v>163.99960821760399</v>
      </c>
      <c r="J57" s="349">
        <f t="shared" si="53"/>
        <v>165.63960429978005</v>
      </c>
      <c r="K57" s="349">
        <f t="shared" si="53"/>
        <v>167.29600034277783</v>
      </c>
      <c r="L57" s="349">
        <f t="shared" si="53"/>
        <v>168.96896034620562</v>
      </c>
      <c r="M57" s="349">
        <f t="shared" si="53"/>
        <v>170.65864994966768</v>
      </c>
      <c r="N57" s="349">
        <f t="shared" si="53"/>
        <v>172.36523644916437</v>
      </c>
      <c r="O57" s="349">
        <f t="shared" si="53"/>
        <v>174.08888881365601</v>
      </c>
      <c r="P57" s="349">
        <f t="shared" si="53"/>
        <v>175.82977770179258</v>
      </c>
      <c r="Q57" s="349">
        <f t="shared" si="53"/>
        <v>177.58807547881051</v>
      </c>
      <c r="R57" s="349">
        <f t="shared" si="53"/>
        <v>179.36395623359863</v>
      </c>
      <c r="S57" s="349">
        <f t="shared" si="53"/>
        <v>181.15759579593461</v>
      </c>
      <c r="T57" s="349">
        <f t="shared" si="53"/>
        <v>182.96917175389396</v>
      </c>
      <c r="U57" s="349">
        <f t="shared" si="53"/>
        <v>184.7988634714329</v>
      </c>
      <c r="V57" s="349">
        <f t="shared" si="53"/>
        <v>186.64685210614724</v>
      </c>
      <c r="W57" s="349">
        <f t="shared" si="53"/>
        <v>188.51332062720871</v>
      </c>
      <c r="X57" s="349">
        <f t="shared" si="53"/>
        <v>190.3984538334808</v>
      </c>
      <c r="Y57" s="349">
        <f t="shared" si="53"/>
        <v>192.30243837181561</v>
      </c>
      <c r="Z57" s="349">
        <f t="shared" si="53"/>
        <v>194.22546275553375</v>
      </c>
      <c r="AA57" s="349">
        <f t="shared" si="53"/>
        <v>196.1677173830891</v>
      </c>
      <c r="AB57" s="349">
        <f t="shared" si="53"/>
        <v>198.12939455692</v>
      </c>
      <c r="AC57" s="349">
        <f t="shared" si="53"/>
        <v>200.11068850248921</v>
      </c>
      <c r="AD57" s="349">
        <f t="shared" si="53"/>
        <v>202.11179538751409</v>
      </c>
      <c r="AE57" s="349">
        <f t="shared" si="53"/>
        <v>204.13291334138927</v>
      </c>
      <c r="AF57" s="349">
        <f t="shared" si="53"/>
        <v>206.17424247480315</v>
      </c>
      <c r="AG57" s="349">
        <f t="shared" si="53"/>
        <v>208.2359848995512</v>
      </c>
      <c r="AH57" s="349">
        <f t="shared" si="53"/>
        <v>210.31834474854671</v>
      </c>
      <c r="AI57" s="349">
        <f t="shared" si="53"/>
        <v>212.42152819603217</v>
      </c>
      <c r="AJ57" s="349">
        <f t="shared" si="53"/>
        <v>214.54574347799249</v>
      </c>
      <c r="AK57" s="349">
        <f t="shared" si="53"/>
        <v>216.69120091277242</v>
      </c>
      <c r="AL57" s="349">
        <f t="shared" si="53"/>
        <v>218.85811292190013</v>
      </c>
      <c r="AM57" s="349">
        <f t="shared" si="53"/>
        <v>221.04669405111915</v>
      </c>
    </row>
    <row r="58" spans="1:39" hidden="1" outlineLevel="1" x14ac:dyDescent="0.3">
      <c r="A58" s="1" t="s">
        <v>20</v>
      </c>
      <c r="B58" s="1" t="s">
        <v>21</v>
      </c>
      <c r="C58" s="106">
        <v>0</v>
      </c>
      <c r="D58" s="349">
        <f>C58</f>
        <v>0</v>
      </c>
      <c r="E58" s="349">
        <f>D58</f>
        <v>0</v>
      </c>
      <c r="F58" s="349">
        <f t="shared" ref="F58:AM58" si="54">E58</f>
        <v>0</v>
      </c>
      <c r="G58" s="349">
        <f t="shared" si="54"/>
        <v>0</v>
      </c>
      <c r="H58" s="349">
        <f t="shared" si="54"/>
        <v>0</v>
      </c>
      <c r="I58" s="349">
        <f t="shared" si="54"/>
        <v>0</v>
      </c>
      <c r="J58" s="349">
        <f t="shared" si="54"/>
        <v>0</v>
      </c>
      <c r="K58" s="349">
        <f t="shared" si="54"/>
        <v>0</v>
      </c>
      <c r="L58" s="349">
        <f t="shared" si="54"/>
        <v>0</v>
      </c>
      <c r="M58" s="349">
        <f t="shared" si="54"/>
        <v>0</v>
      </c>
      <c r="N58" s="349">
        <f t="shared" si="54"/>
        <v>0</v>
      </c>
      <c r="O58" s="349">
        <f t="shared" si="54"/>
        <v>0</v>
      </c>
      <c r="P58" s="349">
        <f t="shared" si="54"/>
        <v>0</v>
      </c>
      <c r="Q58" s="349">
        <f t="shared" si="54"/>
        <v>0</v>
      </c>
      <c r="R58" s="349">
        <f t="shared" si="54"/>
        <v>0</v>
      </c>
      <c r="S58" s="349">
        <f t="shared" si="54"/>
        <v>0</v>
      </c>
      <c r="T58" s="349">
        <f t="shared" si="54"/>
        <v>0</v>
      </c>
      <c r="U58" s="349">
        <f t="shared" si="54"/>
        <v>0</v>
      </c>
      <c r="V58" s="349">
        <f t="shared" si="54"/>
        <v>0</v>
      </c>
      <c r="W58" s="349">
        <f t="shared" si="54"/>
        <v>0</v>
      </c>
      <c r="X58" s="349">
        <f t="shared" si="54"/>
        <v>0</v>
      </c>
      <c r="Y58" s="349">
        <f t="shared" si="54"/>
        <v>0</v>
      </c>
      <c r="Z58" s="349">
        <f t="shared" si="54"/>
        <v>0</v>
      </c>
      <c r="AA58" s="349">
        <f t="shared" si="54"/>
        <v>0</v>
      </c>
      <c r="AB58" s="349">
        <f t="shared" si="54"/>
        <v>0</v>
      </c>
      <c r="AC58" s="349">
        <f t="shared" si="54"/>
        <v>0</v>
      </c>
      <c r="AD58" s="349">
        <f t="shared" si="54"/>
        <v>0</v>
      </c>
      <c r="AE58" s="349">
        <f t="shared" si="54"/>
        <v>0</v>
      </c>
      <c r="AF58" s="349">
        <f t="shared" si="54"/>
        <v>0</v>
      </c>
      <c r="AG58" s="349">
        <f t="shared" si="54"/>
        <v>0</v>
      </c>
      <c r="AH58" s="349">
        <f t="shared" si="54"/>
        <v>0</v>
      </c>
      <c r="AI58" s="349">
        <f t="shared" si="54"/>
        <v>0</v>
      </c>
      <c r="AJ58" s="349">
        <f t="shared" si="54"/>
        <v>0</v>
      </c>
      <c r="AK58" s="349">
        <f t="shared" si="54"/>
        <v>0</v>
      </c>
      <c r="AL58" s="349">
        <f t="shared" si="54"/>
        <v>0</v>
      </c>
      <c r="AM58" s="349">
        <f t="shared" si="54"/>
        <v>0</v>
      </c>
    </row>
    <row r="59" spans="1:39" hidden="1" outlineLevel="1" x14ac:dyDescent="0.3">
      <c r="A59" s="1" t="s">
        <v>23</v>
      </c>
      <c r="B59" s="1" t="s">
        <v>16</v>
      </c>
      <c r="D59" s="349">
        <f t="shared" ref="D59:AM59" si="55">D40*$I$28</f>
        <v>41.5</v>
      </c>
      <c r="E59" s="349">
        <f t="shared" si="55"/>
        <v>41.914999999999999</v>
      </c>
      <c r="F59" s="349">
        <f t="shared" si="55"/>
        <v>42.334150000000001</v>
      </c>
      <c r="G59" s="349">
        <f t="shared" si="55"/>
        <v>42.7574915</v>
      </c>
      <c r="H59" s="349">
        <f t="shared" si="55"/>
        <v>43.185066415000001</v>
      </c>
      <c r="I59" s="349">
        <f t="shared" si="55"/>
        <v>43.616917079149999</v>
      </c>
      <c r="J59" s="349">
        <f t="shared" si="55"/>
        <v>44.053086249941501</v>
      </c>
      <c r="K59" s="349">
        <f t="shared" si="55"/>
        <v>44.493617112440916</v>
      </c>
      <c r="L59" s="349">
        <f t="shared" si="55"/>
        <v>44.938553283565327</v>
      </c>
      <c r="M59" s="349">
        <f t="shared" si="55"/>
        <v>45.387938816400982</v>
      </c>
      <c r="N59" s="349">
        <f t="shared" si="55"/>
        <v>45.841818204564994</v>
      </c>
      <c r="O59" s="349">
        <f t="shared" si="55"/>
        <v>46.300236386610642</v>
      </c>
      <c r="P59" s="349">
        <f t="shared" si="55"/>
        <v>46.763238750476752</v>
      </c>
      <c r="Q59" s="349">
        <f t="shared" si="55"/>
        <v>47.230871137981524</v>
      </c>
      <c r="R59" s="349">
        <f t="shared" si="55"/>
        <v>47.703179849361341</v>
      </c>
      <c r="S59" s="349">
        <f t="shared" si="55"/>
        <v>48.180211647854954</v>
      </c>
      <c r="T59" s="349">
        <f t="shared" si="55"/>
        <v>48.662013764333501</v>
      </c>
      <c r="U59" s="349">
        <f t="shared" si="55"/>
        <v>49.148633901976837</v>
      </c>
      <c r="V59" s="349">
        <f t="shared" si="55"/>
        <v>49.640120240996609</v>
      </c>
      <c r="W59" s="349">
        <f t="shared" si="55"/>
        <v>50.136521443406572</v>
      </c>
      <c r="X59" s="349">
        <f t="shared" si="55"/>
        <v>50.637886657840639</v>
      </c>
      <c r="Y59" s="349">
        <f t="shared" si="55"/>
        <v>51.144265524419048</v>
      </c>
      <c r="Z59" s="349">
        <f t="shared" si="55"/>
        <v>51.655708179663236</v>
      </c>
      <c r="AA59" s="349">
        <f t="shared" si="55"/>
        <v>52.17226526145987</v>
      </c>
      <c r="AB59" s="349">
        <f t="shared" si="55"/>
        <v>52.693987914074469</v>
      </c>
      <c r="AC59" s="349">
        <f t="shared" si="55"/>
        <v>53.220927793215218</v>
      </c>
      <c r="AD59" s="349">
        <f t="shared" si="55"/>
        <v>53.753137071147371</v>
      </c>
      <c r="AE59" s="349">
        <f t="shared" si="55"/>
        <v>54.290668441858848</v>
      </c>
      <c r="AF59" s="349">
        <f t="shared" si="55"/>
        <v>54.833575126277438</v>
      </c>
      <c r="AG59" s="349">
        <f t="shared" si="55"/>
        <v>55.381910877540214</v>
      </c>
      <c r="AH59" s="349">
        <f t="shared" si="55"/>
        <v>55.935729986315614</v>
      </c>
      <c r="AI59" s="349">
        <f t="shared" si="55"/>
        <v>56.495087286178773</v>
      </c>
      <c r="AJ59" s="349">
        <f t="shared" si="55"/>
        <v>57.060038159040559</v>
      </c>
      <c r="AK59" s="349">
        <f t="shared" si="55"/>
        <v>57.630638540630962</v>
      </c>
      <c r="AL59" s="349">
        <f t="shared" si="55"/>
        <v>58.206944926037274</v>
      </c>
      <c r="AM59" s="349">
        <f t="shared" si="55"/>
        <v>58.789014375297647</v>
      </c>
    </row>
    <row r="60" spans="1:39" hidden="1" outlineLevel="1" x14ac:dyDescent="0.3">
      <c r="A60" s="1" t="s">
        <v>24</v>
      </c>
      <c r="B60" s="1" t="s">
        <v>21</v>
      </c>
      <c r="C60" s="311">
        <f>I29</f>
        <v>350</v>
      </c>
      <c r="D60" s="349">
        <f>$C$60/12</f>
        <v>29.166666666666668</v>
      </c>
      <c r="E60" s="349">
        <f>$C$60/12</f>
        <v>29.166666666666668</v>
      </c>
      <c r="F60" s="349">
        <f t="shared" ref="F60:AM60" si="56">$C$60/12</f>
        <v>29.166666666666668</v>
      </c>
      <c r="G60" s="349">
        <f t="shared" si="56"/>
        <v>29.166666666666668</v>
      </c>
      <c r="H60" s="349">
        <f t="shared" si="56"/>
        <v>29.166666666666668</v>
      </c>
      <c r="I60" s="349">
        <f t="shared" si="56"/>
        <v>29.166666666666668</v>
      </c>
      <c r="J60" s="349">
        <f t="shared" si="56"/>
        <v>29.166666666666668</v>
      </c>
      <c r="K60" s="349">
        <f t="shared" si="56"/>
        <v>29.166666666666668</v>
      </c>
      <c r="L60" s="349">
        <f t="shared" si="56"/>
        <v>29.166666666666668</v>
      </c>
      <c r="M60" s="349">
        <f t="shared" si="56"/>
        <v>29.166666666666668</v>
      </c>
      <c r="N60" s="349">
        <f t="shared" si="56"/>
        <v>29.166666666666668</v>
      </c>
      <c r="O60" s="349">
        <f t="shared" si="56"/>
        <v>29.166666666666668</v>
      </c>
      <c r="P60" s="349">
        <f t="shared" si="56"/>
        <v>29.166666666666668</v>
      </c>
      <c r="Q60" s="349">
        <f t="shared" si="56"/>
        <v>29.166666666666668</v>
      </c>
      <c r="R60" s="349">
        <f t="shared" si="56"/>
        <v>29.166666666666668</v>
      </c>
      <c r="S60" s="349">
        <f t="shared" si="56"/>
        <v>29.166666666666668</v>
      </c>
      <c r="T60" s="349">
        <f t="shared" si="56"/>
        <v>29.166666666666668</v>
      </c>
      <c r="U60" s="349">
        <f t="shared" si="56"/>
        <v>29.166666666666668</v>
      </c>
      <c r="V60" s="349">
        <f t="shared" si="56"/>
        <v>29.166666666666668</v>
      </c>
      <c r="W60" s="349">
        <f t="shared" si="56"/>
        <v>29.166666666666668</v>
      </c>
      <c r="X60" s="349">
        <f t="shared" si="56"/>
        <v>29.166666666666668</v>
      </c>
      <c r="Y60" s="349">
        <f t="shared" si="56"/>
        <v>29.166666666666668</v>
      </c>
      <c r="Z60" s="349">
        <f t="shared" si="56"/>
        <v>29.166666666666668</v>
      </c>
      <c r="AA60" s="349">
        <f t="shared" si="56"/>
        <v>29.166666666666668</v>
      </c>
      <c r="AB60" s="349">
        <f t="shared" si="56"/>
        <v>29.166666666666668</v>
      </c>
      <c r="AC60" s="349">
        <f t="shared" si="56"/>
        <v>29.166666666666668</v>
      </c>
      <c r="AD60" s="349">
        <f t="shared" si="56"/>
        <v>29.166666666666668</v>
      </c>
      <c r="AE60" s="349">
        <f t="shared" si="56"/>
        <v>29.166666666666668</v>
      </c>
      <c r="AF60" s="349">
        <f t="shared" si="56"/>
        <v>29.166666666666668</v>
      </c>
      <c r="AG60" s="349">
        <f t="shared" si="56"/>
        <v>29.166666666666668</v>
      </c>
      <c r="AH60" s="349">
        <f t="shared" si="56"/>
        <v>29.166666666666668</v>
      </c>
      <c r="AI60" s="349">
        <f t="shared" si="56"/>
        <v>29.166666666666668</v>
      </c>
      <c r="AJ60" s="349">
        <f t="shared" si="56"/>
        <v>29.166666666666668</v>
      </c>
      <c r="AK60" s="349">
        <f t="shared" si="56"/>
        <v>29.166666666666668</v>
      </c>
      <c r="AL60" s="349">
        <f t="shared" si="56"/>
        <v>29.166666666666668</v>
      </c>
      <c r="AM60" s="349">
        <f t="shared" si="56"/>
        <v>29.166666666666668</v>
      </c>
    </row>
    <row r="61" spans="1:39" hidden="1" outlineLevel="1" x14ac:dyDescent="0.3">
      <c r="A61" s="1" t="s">
        <v>25</v>
      </c>
      <c r="B61" s="1" t="s">
        <v>21</v>
      </c>
      <c r="C61" s="350">
        <f>I30</f>
        <v>6.5000000000000002E-2</v>
      </c>
      <c r="D61" s="349">
        <f>D57*$C$61</f>
        <v>10.1426</v>
      </c>
      <c r="E61" s="349">
        <f>E57*$C$61</f>
        <v>10.244026</v>
      </c>
      <c r="F61" s="349">
        <f t="shared" ref="F61:AM61" si="57">F57*$C$61</f>
        <v>10.34646626</v>
      </c>
      <c r="G61" s="349">
        <f t="shared" si="57"/>
        <v>10.4499309226</v>
      </c>
      <c r="H61" s="349">
        <f t="shared" si="57"/>
        <v>10.554430231826</v>
      </c>
      <c r="I61" s="349">
        <f t="shared" si="57"/>
        <v>10.65997453414426</v>
      </c>
      <c r="J61" s="349">
        <f t="shared" si="57"/>
        <v>10.766574279485704</v>
      </c>
      <c r="K61" s="349">
        <f t="shared" si="57"/>
        <v>10.87424002228056</v>
      </c>
      <c r="L61" s="349">
        <f t="shared" si="57"/>
        <v>10.982982422503365</v>
      </c>
      <c r="M61" s="349">
        <f t="shared" si="57"/>
        <v>11.0928122467284</v>
      </c>
      <c r="N61" s="349">
        <f t="shared" si="57"/>
        <v>11.203740369195684</v>
      </c>
      <c r="O61" s="349">
        <f t="shared" si="57"/>
        <v>11.315777772887641</v>
      </c>
      <c r="P61" s="349">
        <f t="shared" si="57"/>
        <v>11.428935550616519</v>
      </c>
      <c r="Q61" s="349">
        <f t="shared" si="57"/>
        <v>11.543224906122683</v>
      </c>
      <c r="R61" s="349">
        <f t="shared" si="57"/>
        <v>11.658657155183912</v>
      </c>
      <c r="S61" s="349">
        <f t="shared" si="57"/>
        <v>11.77524372673575</v>
      </c>
      <c r="T61" s="349">
        <f t="shared" si="57"/>
        <v>11.892996164003108</v>
      </c>
      <c r="U61" s="349">
        <f t="shared" si="57"/>
        <v>12.011926125643139</v>
      </c>
      <c r="V61" s="349">
        <f t="shared" si="57"/>
        <v>12.13204538689957</v>
      </c>
      <c r="W61" s="349">
        <f t="shared" si="57"/>
        <v>12.253365840768566</v>
      </c>
      <c r="X61" s="349">
        <f t="shared" si="57"/>
        <v>12.375899499176253</v>
      </c>
      <c r="Y61" s="349">
        <f t="shared" si="57"/>
        <v>12.499658494168015</v>
      </c>
      <c r="Z61" s="349">
        <f t="shared" si="57"/>
        <v>12.624655079109694</v>
      </c>
      <c r="AA61" s="349">
        <f t="shared" si="57"/>
        <v>12.750901629900792</v>
      </c>
      <c r="AB61" s="349">
        <f t="shared" si="57"/>
        <v>12.8784106461998</v>
      </c>
      <c r="AC61" s="349">
        <f t="shared" si="57"/>
        <v>13.0071947526618</v>
      </c>
      <c r="AD61" s="349">
        <f t="shared" si="57"/>
        <v>13.137266700188416</v>
      </c>
      <c r="AE61" s="349">
        <f t="shared" si="57"/>
        <v>13.268639367190303</v>
      </c>
      <c r="AF61" s="349">
        <f t="shared" si="57"/>
        <v>13.401325760862205</v>
      </c>
      <c r="AG61" s="349">
        <f t="shared" si="57"/>
        <v>13.535339018470829</v>
      </c>
      <c r="AH61" s="349">
        <f t="shared" si="57"/>
        <v>13.670692408655537</v>
      </c>
      <c r="AI61" s="349">
        <f t="shared" si="57"/>
        <v>13.807399332742092</v>
      </c>
      <c r="AJ61" s="349">
        <f t="shared" si="57"/>
        <v>13.945473326069513</v>
      </c>
      <c r="AK61" s="349">
        <f t="shared" si="57"/>
        <v>14.084928059330208</v>
      </c>
      <c r="AL61" s="349">
        <f t="shared" si="57"/>
        <v>14.225777339923509</v>
      </c>
      <c r="AM61" s="349">
        <f t="shared" si="57"/>
        <v>14.368035113322746</v>
      </c>
    </row>
    <row r="62" spans="1:39" hidden="1" outlineLevel="1" x14ac:dyDescent="0.3">
      <c r="A62" s="1" t="s">
        <v>38</v>
      </c>
      <c r="B62" s="1" t="s">
        <v>21</v>
      </c>
      <c r="C62" s="351">
        <f>I31</f>
        <v>600</v>
      </c>
      <c r="D62" s="349">
        <f>$C$62/12</f>
        <v>50</v>
      </c>
      <c r="E62" s="349">
        <f>$C$62/12</f>
        <v>50</v>
      </c>
      <c r="F62" s="349">
        <f t="shared" ref="F62:AM62" si="58">$C$62/12</f>
        <v>50</v>
      </c>
      <c r="G62" s="349">
        <f t="shared" si="58"/>
        <v>50</v>
      </c>
      <c r="H62" s="349">
        <f t="shared" si="58"/>
        <v>50</v>
      </c>
      <c r="I62" s="349">
        <f t="shared" si="58"/>
        <v>50</v>
      </c>
      <c r="J62" s="349">
        <f t="shared" si="58"/>
        <v>50</v>
      </c>
      <c r="K62" s="349">
        <f t="shared" si="58"/>
        <v>50</v>
      </c>
      <c r="L62" s="349">
        <f t="shared" si="58"/>
        <v>50</v>
      </c>
      <c r="M62" s="349">
        <f t="shared" si="58"/>
        <v>50</v>
      </c>
      <c r="N62" s="349">
        <f t="shared" si="58"/>
        <v>50</v>
      </c>
      <c r="O62" s="349">
        <f t="shared" si="58"/>
        <v>50</v>
      </c>
      <c r="P62" s="349">
        <f t="shared" si="58"/>
        <v>50</v>
      </c>
      <c r="Q62" s="349">
        <f t="shared" si="58"/>
        <v>50</v>
      </c>
      <c r="R62" s="349">
        <f t="shared" si="58"/>
        <v>50</v>
      </c>
      <c r="S62" s="349">
        <f t="shared" si="58"/>
        <v>50</v>
      </c>
      <c r="T62" s="349">
        <f t="shared" si="58"/>
        <v>50</v>
      </c>
      <c r="U62" s="349">
        <f t="shared" si="58"/>
        <v>50</v>
      </c>
      <c r="V62" s="349">
        <f t="shared" si="58"/>
        <v>50</v>
      </c>
      <c r="W62" s="349">
        <f t="shared" si="58"/>
        <v>50</v>
      </c>
      <c r="X62" s="349">
        <f t="shared" si="58"/>
        <v>50</v>
      </c>
      <c r="Y62" s="349">
        <f t="shared" si="58"/>
        <v>50</v>
      </c>
      <c r="Z62" s="349">
        <f t="shared" si="58"/>
        <v>50</v>
      </c>
      <c r="AA62" s="349">
        <f t="shared" si="58"/>
        <v>50</v>
      </c>
      <c r="AB62" s="349">
        <f t="shared" si="58"/>
        <v>50</v>
      </c>
      <c r="AC62" s="349">
        <f t="shared" si="58"/>
        <v>50</v>
      </c>
      <c r="AD62" s="349">
        <f t="shared" si="58"/>
        <v>50</v>
      </c>
      <c r="AE62" s="349">
        <f t="shared" si="58"/>
        <v>50</v>
      </c>
      <c r="AF62" s="349">
        <f t="shared" si="58"/>
        <v>50</v>
      </c>
      <c r="AG62" s="349">
        <f t="shared" si="58"/>
        <v>50</v>
      </c>
      <c r="AH62" s="349">
        <f t="shared" si="58"/>
        <v>50</v>
      </c>
      <c r="AI62" s="349">
        <f t="shared" si="58"/>
        <v>50</v>
      </c>
      <c r="AJ62" s="349">
        <f t="shared" si="58"/>
        <v>50</v>
      </c>
      <c r="AK62" s="349">
        <f t="shared" si="58"/>
        <v>50</v>
      </c>
      <c r="AL62" s="349">
        <f t="shared" si="58"/>
        <v>50</v>
      </c>
      <c r="AM62" s="349">
        <f t="shared" si="58"/>
        <v>50</v>
      </c>
    </row>
    <row r="63" spans="1:39" hidden="1" outlineLevel="1" x14ac:dyDescent="0.3">
      <c r="A63" s="69" t="s">
        <v>31</v>
      </c>
      <c r="B63" s="69" t="s">
        <v>16</v>
      </c>
      <c r="D63" s="349">
        <f t="shared" ref="D63:AM63" si="59">$J$34*D40</f>
        <v>151.03261000000001</v>
      </c>
      <c r="E63" s="349">
        <f t="shared" si="59"/>
        <v>152.54293610000002</v>
      </c>
      <c r="F63" s="349">
        <f t="shared" si="59"/>
        <v>154.06836546100001</v>
      </c>
      <c r="G63" s="349">
        <f t="shared" si="59"/>
        <v>155.60904911561002</v>
      </c>
      <c r="H63" s="349">
        <f t="shared" si="59"/>
        <v>157.1651396067661</v>
      </c>
      <c r="I63" s="349">
        <f t="shared" si="59"/>
        <v>158.73679100283377</v>
      </c>
      <c r="J63" s="349">
        <f t="shared" si="59"/>
        <v>160.32415891286212</v>
      </c>
      <c r="K63" s="349">
        <f t="shared" si="59"/>
        <v>161.92740050199075</v>
      </c>
      <c r="L63" s="349">
        <f t="shared" si="59"/>
        <v>163.54667450701064</v>
      </c>
      <c r="M63" s="349">
        <f t="shared" si="59"/>
        <v>165.18214125208075</v>
      </c>
      <c r="N63" s="349">
        <f t="shared" si="59"/>
        <v>166.83396266460159</v>
      </c>
      <c r="O63" s="349">
        <f t="shared" si="59"/>
        <v>168.50230229124759</v>
      </c>
      <c r="P63" s="349">
        <f t="shared" si="59"/>
        <v>170.18732531416006</v>
      </c>
      <c r="Q63" s="349">
        <f t="shared" si="59"/>
        <v>171.88919856730169</v>
      </c>
      <c r="R63" s="349">
        <f t="shared" si="59"/>
        <v>173.60809055297472</v>
      </c>
      <c r="S63" s="349">
        <f t="shared" si="59"/>
        <v>175.34417145850446</v>
      </c>
      <c r="T63" s="349">
        <f t="shared" si="59"/>
        <v>177.09761317308948</v>
      </c>
      <c r="U63" s="349">
        <f t="shared" si="59"/>
        <v>178.8685893048204</v>
      </c>
      <c r="V63" s="349">
        <f t="shared" si="59"/>
        <v>180.65727519786861</v>
      </c>
      <c r="W63" s="349">
        <f t="shared" si="59"/>
        <v>182.46384794984729</v>
      </c>
      <c r="X63" s="349">
        <f t="shared" si="59"/>
        <v>184.28848642934577</v>
      </c>
      <c r="Y63" s="349">
        <f t="shared" si="59"/>
        <v>186.13137129363923</v>
      </c>
      <c r="Z63" s="349">
        <f t="shared" si="59"/>
        <v>187.99268500657561</v>
      </c>
      <c r="AA63" s="349">
        <f t="shared" si="59"/>
        <v>189.87261185664138</v>
      </c>
      <c r="AB63" s="349">
        <f t="shared" si="59"/>
        <v>191.77133797520779</v>
      </c>
      <c r="AC63" s="349">
        <f t="shared" si="59"/>
        <v>193.68905135495987</v>
      </c>
      <c r="AD63" s="349">
        <f t="shared" si="59"/>
        <v>195.6259418685095</v>
      </c>
      <c r="AE63" s="349">
        <f t="shared" si="59"/>
        <v>197.58220128719461</v>
      </c>
      <c r="AF63" s="349">
        <f t="shared" si="59"/>
        <v>199.55802330006654</v>
      </c>
      <c r="AG63" s="349">
        <f t="shared" si="59"/>
        <v>201.55360353306722</v>
      </c>
      <c r="AH63" s="349">
        <f t="shared" si="59"/>
        <v>203.56913956839787</v>
      </c>
      <c r="AI63" s="349">
        <f t="shared" si="59"/>
        <v>205.60483096408186</v>
      </c>
      <c r="AJ63" s="349">
        <f t="shared" si="59"/>
        <v>207.66087927372268</v>
      </c>
      <c r="AK63" s="349">
        <f t="shared" si="59"/>
        <v>209.73748806645989</v>
      </c>
      <c r="AL63" s="349">
        <f t="shared" si="59"/>
        <v>211.83486294712449</v>
      </c>
      <c r="AM63" s="349">
        <f t="shared" si="59"/>
        <v>213.95321157659575</v>
      </c>
    </row>
    <row r="64" spans="1:39" hidden="1" outlineLevel="1" x14ac:dyDescent="0.3"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</row>
    <row r="65" spans="1:39" hidden="1" outlineLevel="1" x14ac:dyDescent="0.3">
      <c r="A65" s="95" t="s">
        <v>61</v>
      </c>
      <c r="B65" s="95"/>
      <c r="C65" s="95"/>
      <c r="D65" s="352">
        <f>SUM(D57:D63)</f>
        <v>437.88187666666659</v>
      </c>
      <c r="E65" s="352">
        <f>SUM(E57:E63)</f>
        <v>441.46902876666661</v>
      </c>
      <c r="F65" s="352">
        <f t="shared" ref="F65:AM65" si="60">SUM(F57:F63)</f>
        <v>445.09205238766663</v>
      </c>
      <c r="G65" s="352">
        <f t="shared" si="60"/>
        <v>448.75130624487667</v>
      </c>
      <c r="H65" s="352">
        <f t="shared" si="60"/>
        <v>452.44715264065877</v>
      </c>
      <c r="I65" s="352">
        <f t="shared" si="60"/>
        <v>456.1799575003987</v>
      </c>
      <c r="J65" s="352">
        <f t="shared" si="60"/>
        <v>459.950090408736</v>
      </c>
      <c r="K65" s="352">
        <f t="shared" si="60"/>
        <v>463.75792464615671</v>
      </c>
      <c r="L65" s="352">
        <f t="shared" si="60"/>
        <v>467.60383722595157</v>
      </c>
      <c r="M65" s="352">
        <f t="shared" si="60"/>
        <v>471.48820893154448</v>
      </c>
      <c r="N65" s="352">
        <f t="shared" si="60"/>
        <v>475.41142435419329</v>
      </c>
      <c r="O65" s="352">
        <f t="shared" si="60"/>
        <v>479.37387193106855</v>
      </c>
      <c r="P65" s="352">
        <f t="shared" si="60"/>
        <v>483.37594398371255</v>
      </c>
      <c r="Q65" s="352">
        <f t="shared" si="60"/>
        <v>487.41803675688311</v>
      </c>
      <c r="R65" s="352">
        <f t="shared" si="60"/>
        <v>491.50055045778527</v>
      </c>
      <c r="S65" s="352">
        <f t="shared" si="60"/>
        <v>495.62388929569647</v>
      </c>
      <c r="T65" s="352">
        <f t="shared" si="60"/>
        <v>499.78846152198673</v>
      </c>
      <c r="U65" s="352">
        <f t="shared" si="60"/>
        <v>503.99467947053995</v>
      </c>
      <c r="V65" s="352">
        <f t="shared" si="60"/>
        <v>508.24295959857869</v>
      </c>
      <c r="W65" s="352">
        <f t="shared" si="60"/>
        <v>512.53372252789779</v>
      </c>
      <c r="X65" s="352">
        <f t="shared" si="60"/>
        <v>516.86739308651011</v>
      </c>
      <c r="Y65" s="352">
        <f t="shared" si="60"/>
        <v>521.24440035070847</v>
      </c>
      <c r="Z65" s="352">
        <f t="shared" si="60"/>
        <v>525.66517768754898</v>
      </c>
      <c r="AA65" s="352">
        <f t="shared" si="60"/>
        <v>530.13016279775786</v>
      </c>
      <c r="AB65" s="352">
        <f t="shared" si="60"/>
        <v>534.63979775906876</v>
      </c>
      <c r="AC65" s="352">
        <f t="shared" si="60"/>
        <v>539.19452906999277</v>
      </c>
      <c r="AD65" s="352">
        <f t="shared" si="60"/>
        <v>543.79480769402608</v>
      </c>
      <c r="AE65" s="352">
        <f t="shared" si="60"/>
        <v>548.44108910429964</v>
      </c>
      <c r="AF65" s="352">
        <f t="shared" si="60"/>
        <v>553.13383332867602</v>
      </c>
      <c r="AG65" s="352">
        <f t="shared" si="60"/>
        <v>557.87350499529612</v>
      </c>
      <c r="AH65" s="352">
        <f t="shared" si="60"/>
        <v>562.66057337858251</v>
      </c>
      <c r="AI65" s="352">
        <f t="shared" si="60"/>
        <v>567.49551244570159</v>
      </c>
      <c r="AJ65" s="352">
        <f t="shared" si="60"/>
        <v>572.37880090349199</v>
      </c>
      <c r="AK65" s="352">
        <f t="shared" si="60"/>
        <v>577.31092224586018</v>
      </c>
      <c r="AL65" s="352">
        <f t="shared" si="60"/>
        <v>582.29236480165207</v>
      </c>
      <c r="AM65" s="352">
        <f t="shared" si="60"/>
        <v>587.32362178300195</v>
      </c>
    </row>
    <row r="66" spans="1:39" hidden="1" outlineLevel="1" x14ac:dyDescent="0.3">
      <c r="A66" s="92" t="s">
        <v>62</v>
      </c>
      <c r="B66" s="92"/>
      <c r="C66" s="92"/>
      <c r="D66" s="353">
        <f>D55-D65</f>
        <v>1056.1181233333334</v>
      </c>
      <c r="E66" s="353">
        <f>E55-E65</f>
        <v>1067.4709712333333</v>
      </c>
      <c r="F66" s="353">
        <f t="shared" ref="F66:AM66" si="61">F55-F65</f>
        <v>1078.9373476123335</v>
      </c>
      <c r="G66" s="353">
        <f t="shared" si="61"/>
        <v>1090.5183877551235</v>
      </c>
      <c r="H66" s="353">
        <f t="shared" si="61"/>
        <v>1102.2152382993413</v>
      </c>
      <c r="I66" s="353">
        <f t="shared" si="61"/>
        <v>1114.0290573490011</v>
      </c>
      <c r="J66" s="353">
        <f t="shared" si="61"/>
        <v>1125.9610145891579</v>
      </c>
      <c r="K66" s="353">
        <f t="shared" si="61"/>
        <v>1138.0122914017163</v>
      </c>
      <c r="L66" s="353">
        <f t="shared" si="61"/>
        <v>1150.1840809824002</v>
      </c>
      <c r="M66" s="353">
        <f t="shared" si="61"/>
        <v>1162.477588458891</v>
      </c>
      <c r="N66" s="353">
        <f t="shared" si="61"/>
        <v>1174.8940310101466</v>
      </c>
      <c r="O66" s="353">
        <f t="shared" si="61"/>
        <v>1187.4346379869146</v>
      </c>
      <c r="P66" s="353">
        <f t="shared" si="61"/>
        <v>1200.1006510334505</v>
      </c>
      <c r="Q66" s="353">
        <f t="shared" si="61"/>
        <v>1212.8933242104517</v>
      </c>
      <c r="R66" s="353">
        <f t="shared" si="61"/>
        <v>1225.813924119223</v>
      </c>
      <c r="S66" s="353">
        <f t="shared" si="61"/>
        <v>1238.8637300270818</v>
      </c>
      <c r="T66" s="353">
        <f t="shared" si="61"/>
        <v>1252.0440339940192</v>
      </c>
      <c r="U66" s="353">
        <f t="shared" si="61"/>
        <v>1265.3561410006262</v>
      </c>
      <c r="V66" s="353">
        <f t="shared" si="61"/>
        <v>1278.8013690772993</v>
      </c>
      <c r="W66" s="353">
        <f t="shared" si="61"/>
        <v>1292.381049434739</v>
      </c>
      <c r="X66" s="353">
        <f t="shared" si="61"/>
        <v>1306.0965265957529</v>
      </c>
      <c r="Y66" s="353">
        <f t="shared" si="61"/>
        <v>1319.9491585283772</v>
      </c>
      <c r="Z66" s="353">
        <f t="shared" si="61"/>
        <v>1333.9403167803275</v>
      </c>
      <c r="AA66" s="353">
        <f t="shared" si="61"/>
        <v>1348.0713866147976</v>
      </c>
      <c r="AB66" s="353">
        <f t="shared" si="61"/>
        <v>1362.3437671476122</v>
      </c>
      <c r="AC66" s="353">
        <f t="shared" si="61"/>
        <v>1376.758871485755</v>
      </c>
      <c r="AD66" s="353">
        <f t="shared" si="61"/>
        <v>1391.3181268672793</v>
      </c>
      <c r="AE66" s="353">
        <f t="shared" si="61"/>
        <v>1406.0229748026188</v>
      </c>
      <c r="AF66" s="353">
        <f t="shared" si="61"/>
        <v>1420.8748712173117</v>
      </c>
      <c r="AG66" s="353">
        <f t="shared" si="61"/>
        <v>1435.8752865961517</v>
      </c>
      <c r="AH66" s="353">
        <f t="shared" si="61"/>
        <v>1451.0257061287796</v>
      </c>
      <c r="AI66" s="353">
        <f t="shared" si="61"/>
        <v>1466.3276298567343</v>
      </c>
      <c r="AJ66" s="353">
        <f t="shared" si="61"/>
        <v>1481.7825728219682</v>
      </c>
      <c r="AK66" s="353">
        <f t="shared" si="61"/>
        <v>1497.3920652168545</v>
      </c>
      <c r="AL66" s="353">
        <f t="shared" si="61"/>
        <v>1513.1576525356895</v>
      </c>
      <c r="AM66" s="353">
        <f t="shared" si="61"/>
        <v>1529.0808957277134</v>
      </c>
    </row>
    <row r="67" spans="1:39" hidden="1" outlineLevel="1" x14ac:dyDescent="0.3">
      <c r="A67" s="82" t="s">
        <v>76</v>
      </c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</row>
    <row r="68" spans="1:39" hidden="1" outlineLevel="1" x14ac:dyDescent="0.3">
      <c r="A68" s="69" t="s">
        <v>65</v>
      </c>
      <c r="B68" s="69" t="s">
        <v>67</v>
      </c>
      <c r="C68" s="355">
        <f>U25</f>
        <v>40</v>
      </c>
      <c r="D68" s="349">
        <f>$C$68</f>
        <v>40</v>
      </c>
      <c r="E68" s="349">
        <f>$C$68</f>
        <v>40</v>
      </c>
      <c r="F68" s="349">
        <f t="shared" ref="F68:AM68" si="62">$C$68</f>
        <v>40</v>
      </c>
      <c r="G68" s="349">
        <f t="shared" si="62"/>
        <v>40</v>
      </c>
      <c r="H68" s="349">
        <f t="shared" si="62"/>
        <v>40</v>
      </c>
      <c r="I68" s="349">
        <f t="shared" si="62"/>
        <v>40</v>
      </c>
      <c r="J68" s="349">
        <f t="shared" si="62"/>
        <v>40</v>
      </c>
      <c r="K68" s="349">
        <f t="shared" si="62"/>
        <v>40</v>
      </c>
      <c r="L68" s="349">
        <f t="shared" si="62"/>
        <v>40</v>
      </c>
      <c r="M68" s="349">
        <f t="shared" si="62"/>
        <v>40</v>
      </c>
      <c r="N68" s="349">
        <f t="shared" si="62"/>
        <v>40</v>
      </c>
      <c r="O68" s="349">
        <f t="shared" si="62"/>
        <v>40</v>
      </c>
      <c r="P68" s="349">
        <f t="shared" si="62"/>
        <v>40</v>
      </c>
      <c r="Q68" s="349">
        <f t="shared" si="62"/>
        <v>40</v>
      </c>
      <c r="R68" s="349">
        <f t="shared" si="62"/>
        <v>40</v>
      </c>
      <c r="S68" s="349">
        <f t="shared" si="62"/>
        <v>40</v>
      </c>
      <c r="T68" s="349">
        <f t="shared" si="62"/>
        <v>40</v>
      </c>
      <c r="U68" s="349">
        <f t="shared" si="62"/>
        <v>40</v>
      </c>
      <c r="V68" s="349">
        <f t="shared" si="62"/>
        <v>40</v>
      </c>
      <c r="W68" s="349">
        <f t="shared" si="62"/>
        <v>40</v>
      </c>
      <c r="X68" s="349">
        <f t="shared" si="62"/>
        <v>40</v>
      </c>
      <c r="Y68" s="349">
        <f t="shared" si="62"/>
        <v>40</v>
      </c>
      <c r="Z68" s="349">
        <f t="shared" si="62"/>
        <v>40</v>
      </c>
      <c r="AA68" s="349">
        <f t="shared" si="62"/>
        <v>40</v>
      </c>
      <c r="AB68" s="349">
        <f t="shared" si="62"/>
        <v>40</v>
      </c>
      <c r="AC68" s="349">
        <f t="shared" si="62"/>
        <v>40</v>
      </c>
      <c r="AD68" s="349">
        <f t="shared" si="62"/>
        <v>40</v>
      </c>
      <c r="AE68" s="349">
        <f t="shared" si="62"/>
        <v>40</v>
      </c>
      <c r="AF68" s="349">
        <f t="shared" si="62"/>
        <v>40</v>
      </c>
      <c r="AG68" s="349">
        <f t="shared" si="62"/>
        <v>40</v>
      </c>
      <c r="AH68" s="349">
        <f t="shared" si="62"/>
        <v>40</v>
      </c>
      <c r="AI68" s="349">
        <f t="shared" si="62"/>
        <v>40</v>
      </c>
      <c r="AJ68" s="349">
        <f t="shared" si="62"/>
        <v>40</v>
      </c>
      <c r="AK68" s="349">
        <f t="shared" si="62"/>
        <v>40</v>
      </c>
      <c r="AL68" s="349">
        <f t="shared" si="62"/>
        <v>40</v>
      </c>
      <c r="AM68" s="349">
        <f t="shared" si="62"/>
        <v>40</v>
      </c>
    </row>
    <row r="69" spans="1:39" hidden="1" outlineLevel="1" x14ac:dyDescent="0.3">
      <c r="A69" s="69" t="s">
        <v>45</v>
      </c>
      <c r="B69" s="69" t="s">
        <v>64</v>
      </c>
      <c r="C69" s="356">
        <f>V29</f>
        <v>0.15</v>
      </c>
      <c r="D69" s="349">
        <f>$C$69*D55</f>
        <v>224.1</v>
      </c>
      <c r="E69" s="349">
        <f>$C$69*E55</f>
        <v>226.34100000000001</v>
      </c>
      <c r="F69" s="349">
        <f t="shared" ref="F69:AM69" si="63">$C$69*F55</f>
        <v>228.60441</v>
      </c>
      <c r="G69" s="349">
        <f t="shared" si="63"/>
        <v>230.8904541</v>
      </c>
      <c r="H69" s="349">
        <f t="shared" si="63"/>
        <v>233.199358641</v>
      </c>
      <c r="I69" s="349">
        <f t="shared" si="63"/>
        <v>235.53135222740997</v>
      </c>
      <c r="J69" s="349">
        <f t="shared" si="63"/>
        <v>237.88666574968408</v>
      </c>
      <c r="K69" s="349">
        <f t="shared" si="63"/>
        <v>240.26553240718093</v>
      </c>
      <c r="L69" s="349">
        <f t="shared" si="63"/>
        <v>242.66818773125277</v>
      </c>
      <c r="M69" s="349">
        <f t="shared" si="63"/>
        <v>245.09486960856532</v>
      </c>
      <c r="N69" s="349">
        <f t="shared" si="63"/>
        <v>247.54581830465096</v>
      </c>
      <c r="O69" s="349">
        <f t="shared" si="63"/>
        <v>250.02127648769746</v>
      </c>
      <c r="P69" s="349">
        <f t="shared" si="63"/>
        <v>252.52148925257447</v>
      </c>
      <c r="Q69" s="349">
        <f t="shared" si="63"/>
        <v>255.04670414510022</v>
      </c>
      <c r="R69" s="349">
        <f t="shared" si="63"/>
        <v>257.59717118655124</v>
      </c>
      <c r="S69" s="349">
        <f t="shared" si="63"/>
        <v>260.17314289841676</v>
      </c>
      <c r="T69" s="349">
        <f t="shared" si="63"/>
        <v>262.77487432740088</v>
      </c>
      <c r="U69" s="349">
        <f t="shared" si="63"/>
        <v>265.40262307067491</v>
      </c>
      <c r="V69" s="349">
        <f t="shared" si="63"/>
        <v>268.0566493013817</v>
      </c>
      <c r="W69" s="349">
        <f t="shared" si="63"/>
        <v>270.73721579439547</v>
      </c>
      <c r="X69" s="349">
        <f t="shared" si="63"/>
        <v>273.44458795233942</v>
      </c>
      <c r="Y69" s="349">
        <f t="shared" si="63"/>
        <v>276.17903383186285</v>
      </c>
      <c r="Z69" s="349">
        <f t="shared" si="63"/>
        <v>278.94082417018149</v>
      </c>
      <c r="AA69" s="349">
        <f t="shared" si="63"/>
        <v>281.73023241188326</v>
      </c>
      <c r="AB69" s="349">
        <f t="shared" si="63"/>
        <v>284.54753473600209</v>
      </c>
      <c r="AC69" s="349">
        <f t="shared" si="63"/>
        <v>287.39301008336213</v>
      </c>
      <c r="AD69" s="349">
        <f t="shared" si="63"/>
        <v>290.26694018419579</v>
      </c>
      <c r="AE69" s="349">
        <f t="shared" si="63"/>
        <v>293.16960958603778</v>
      </c>
      <c r="AF69" s="349">
        <f t="shared" si="63"/>
        <v>296.10130568189817</v>
      </c>
      <c r="AG69" s="349">
        <f t="shared" si="63"/>
        <v>299.06231873871718</v>
      </c>
      <c r="AH69" s="349">
        <f t="shared" si="63"/>
        <v>302.05294192610432</v>
      </c>
      <c r="AI69" s="349">
        <f t="shared" si="63"/>
        <v>305.07347134536536</v>
      </c>
      <c r="AJ69" s="349">
        <f t="shared" si="63"/>
        <v>308.12420605881903</v>
      </c>
      <c r="AK69" s="349">
        <f t="shared" si="63"/>
        <v>311.20544811940721</v>
      </c>
      <c r="AL69" s="349">
        <f t="shared" si="63"/>
        <v>314.31750260060124</v>
      </c>
      <c r="AM69" s="349">
        <f t="shared" si="63"/>
        <v>317.46067762660726</v>
      </c>
    </row>
    <row r="70" spans="1:39" hidden="1" outlineLevel="1" x14ac:dyDescent="0.3">
      <c r="A70" s="69" t="s">
        <v>48</v>
      </c>
      <c r="B70" s="69" t="s">
        <v>64</v>
      </c>
      <c r="C70" s="311">
        <f>V30</f>
        <v>2.7</v>
      </c>
      <c r="D70" s="349">
        <f t="shared" ref="D70:AM70" si="64">$C$70*D40</f>
        <v>224.10000000000002</v>
      </c>
      <c r="E70" s="349">
        <f t="shared" si="64"/>
        <v>226.34100000000001</v>
      </c>
      <c r="F70" s="349">
        <f t="shared" si="64"/>
        <v>228.60441000000003</v>
      </c>
      <c r="G70" s="349">
        <f t="shared" si="64"/>
        <v>230.89045410000003</v>
      </c>
      <c r="H70" s="349">
        <f t="shared" si="64"/>
        <v>233.19935864100003</v>
      </c>
      <c r="I70" s="349">
        <f t="shared" si="64"/>
        <v>235.53135222741003</v>
      </c>
      <c r="J70" s="349">
        <f t="shared" si="64"/>
        <v>237.88666574968411</v>
      </c>
      <c r="K70" s="349">
        <f t="shared" si="64"/>
        <v>240.26553240718096</v>
      </c>
      <c r="L70" s="349">
        <f t="shared" si="64"/>
        <v>242.66818773125277</v>
      </c>
      <c r="M70" s="349">
        <f t="shared" si="64"/>
        <v>245.09486960856532</v>
      </c>
      <c r="N70" s="349">
        <f t="shared" si="64"/>
        <v>247.54581830465099</v>
      </c>
      <c r="O70" s="349">
        <f t="shared" si="64"/>
        <v>250.02127648769749</v>
      </c>
      <c r="P70" s="349">
        <f t="shared" si="64"/>
        <v>252.52148925257447</v>
      </c>
      <c r="Q70" s="349">
        <f t="shared" si="64"/>
        <v>255.04670414510025</v>
      </c>
      <c r="R70" s="349">
        <f t="shared" si="64"/>
        <v>257.59717118655124</v>
      </c>
      <c r="S70" s="349">
        <f t="shared" si="64"/>
        <v>260.17314289841676</v>
      </c>
      <c r="T70" s="349">
        <f t="shared" si="64"/>
        <v>262.77487432740094</v>
      </c>
      <c r="U70" s="349">
        <f t="shared" si="64"/>
        <v>265.40262307067496</v>
      </c>
      <c r="V70" s="349">
        <f t="shared" si="64"/>
        <v>268.0566493013817</v>
      </c>
      <c r="W70" s="349">
        <f t="shared" si="64"/>
        <v>270.73721579439552</v>
      </c>
      <c r="X70" s="349">
        <f t="shared" si="64"/>
        <v>273.44458795233948</v>
      </c>
      <c r="Y70" s="349">
        <f t="shared" si="64"/>
        <v>276.17903383186285</v>
      </c>
      <c r="Z70" s="349">
        <f t="shared" si="64"/>
        <v>278.94082417018149</v>
      </c>
      <c r="AA70" s="349">
        <f t="shared" si="64"/>
        <v>281.73023241188332</v>
      </c>
      <c r="AB70" s="349">
        <f t="shared" si="64"/>
        <v>284.54753473600215</v>
      </c>
      <c r="AC70" s="349">
        <f t="shared" si="64"/>
        <v>287.39301008336219</v>
      </c>
      <c r="AD70" s="349">
        <f t="shared" si="64"/>
        <v>290.26694018419585</v>
      </c>
      <c r="AE70" s="349">
        <f t="shared" si="64"/>
        <v>293.16960958603778</v>
      </c>
      <c r="AF70" s="349">
        <f t="shared" si="64"/>
        <v>296.10130568189817</v>
      </c>
      <c r="AG70" s="349">
        <f t="shared" si="64"/>
        <v>299.06231873871718</v>
      </c>
      <c r="AH70" s="349">
        <f t="shared" si="64"/>
        <v>302.05294192610432</v>
      </c>
      <c r="AI70" s="349">
        <f t="shared" si="64"/>
        <v>305.07347134536542</v>
      </c>
      <c r="AJ70" s="349">
        <f t="shared" si="64"/>
        <v>308.12420605881903</v>
      </c>
      <c r="AK70" s="349">
        <f t="shared" si="64"/>
        <v>311.20544811940721</v>
      </c>
      <c r="AL70" s="349">
        <f t="shared" si="64"/>
        <v>314.3175026006013</v>
      </c>
      <c r="AM70" s="349">
        <f t="shared" si="64"/>
        <v>317.46067762660732</v>
      </c>
    </row>
    <row r="71" spans="1:39" hidden="1" outlineLevel="1" x14ac:dyDescent="0.3">
      <c r="A71" s="69" t="s">
        <v>46</v>
      </c>
      <c r="B71" s="69" t="s">
        <v>64</v>
      </c>
      <c r="C71" s="311">
        <f>V31</f>
        <v>0.09</v>
      </c>
      <c r="D71" s="349">
        <f t="shared" ref="D71:AM71" si="65">$C$71*D40</f>
        <v>7.47</v>
      </c>
      <c r="E71" s="349">
        <f t="shared" si="65"/>
        <v>7.5446999999999997</v>
      </c>
      <c r="F71" s="349">
        <f t="shared" si="65"/>
        <v>7.6201470000000002</v>
      </c>
      <c r="G71" s="349">
        <f t="shared" si="65"/>
        <v>7.6963484700000002</v>
      </c>
      <c r="H71" s="349">
        <f t="shared" si="65"/>
        <v>7.7733119546999996</v>
      </c>
      <c r="I71" s="349">
        <f t="shared" si="65"/>
        <v>7.8510450742469997</v>
      </c>
      <c r="J71" s="349">
        <f t="shared" si="65"/>
        <v>7.9295555249894702</v>
      </c>
      <c r="K71" s="349">
        <f t="shared" si="65"/>
        <v>8.0088510802393653</v>
      </c>
      <c r="L71" s="349">
        <f t="shared" si="65"/>
        <v>8.0889395910417576</v>
      </c>
      <c r="M71" s="349">
        <f t="shared" si="65"/>
        <v>8.1698289869521759</v>
      </c>
      <c r="N71" s="349">
        <f t="shared" si="65"/>
        <v>8.2515272768216992</v>
      </c>
      <c r="O71" s="349">
        <f t="shared" si="65"/>
        <v>8.3340425495899151</v>
      </c>
      <c r="P71" s="349">
        <f t="shared" si="65"/>
        <v>8.4173829750858147</v>
      </c>
      <c r="Q71" s="349">
        <f t="shared" si="65"/>
        <v>8.5015568048366745</v>
      </c>
      <c r="R71" s="349">
        <f t="shared" si="65"/>
        <v>8.5865723728850405</v>
      </c>
      <c r="S71" s="349">
        <f t="shared" si="65"/>
        <v>8.6724380966138916</v>
      </c>
      <c r="T71" s="349">
        <f t="shared" si="65"/>
        <v>8.7591624775800305</v>
      </c>
      <c r="U71" s="349">
        <f t="shared" si="65"/>
        <v>8.8467541023558294</v>
      </c>
      <c r="V71" s="349">
        <f t="shared" si="65"/>
        <v>8.9352216433793892</v>
      </c>
      <c r="W71" s="349">
        <f t="shared" si="65"/>
        <v>9.0245738598131826</v>
      </c>
      <c r="X71" s="349">
        <f t="shared" si="65"/>
        <v>9.1148195984113141</v>
      </c>
      <c r="Y71" s="349">
        <f t="shared" si="65"/>
        <v>9.2059677943954288</v>
      </c>
      <c r="Z71" s="349">
        <f t="shared" si="65"/>
        <v>9.298027472339383</v>
      </c>
      <c r="AA71" s="349">
        <f t="shared" si="65"/>
        <v>9.3910077470627762</v>
      </c>
      <c r="AB71" s="349">
        <f t="shared" si="65"/>
        <v>9.4849178245334045</v>
      </c>
      <c r="AC71" s="349">
        <f t="shared" si="65"/>
        <v>9.5797670027787394</v>
      </c>
      <c r="AD71" s="349">
        <f t="shared" si="65"/>
        <v>9.6755646728065265</v>
      </c>
      <c r="AE71" s="349">
        <f t="shared" si="65"/>
        <v>9.7723203195345931</v>
      </c>
      <c r="AF71" s="349">
        <f t="shared" si="65"/>
        <v>9.8700435227299383</v>
      </c>
      <c r="AG71" s="349">
        <f t="shared" si="65"/>
        <v>9.9687439579572388</v>
      </c>
      <c r="AH71" s="349">
        <f t="shared" si="65"/>
        <v>10.068431397536811</v>
      </c>
      <c r="AI71" s="349">
        <f t="shared" si="65"/>
        <v>10.169115711512179</v>
      </c>
      <c r="AJ71" s="349">
        <f t="shared" si="65"/>
        <v>10.2708068686273</v>
      </c>
      <c r="AK71" s="349">
        <f t="shared" si="65"/>
        <v>10.373514937313573</v>
      </c>
      <c r="AL71" s="349">
        <f t="shared" si="65"/>
        <v>10.477250086686709</v>
      </c>
      <c r="AM71" s="349">
        <f t="shared" si="65"/>
        <v>10.582022587553576</v>
      </c>
    </row>
    <row r="72" spans="1:39" hidden="1" outlineLevel="1" x14ac:dyDescent="0.3">
      <c r="A72" s="69" t="s">
        <v>66</v>
      </c>
      <c r="B72" s="69" t="s">
        <v>68</v>
      </c>
      <c r="D72" s="349">
        <f t="shared" ref="D72:H72" si="66">$D$45/12</f>
        <v>2916.6666666666665</v>
      </c>
      <c r="E72" s="349">
        <f t="shared" si="66"/>
        <v>2916.6666666666665</v>
      </c>
      <c r="F72" s="349">
        <f t="shared" si="66"/>
        <v>2916.6666666666665</v>
      </c>
      <c r="G72" s="349">
        <f t="shared" si="66"/>
        <v>2916.6666666666665</v>
      </c>
      <c r="H72" s="349">
        <f t="shared" si="66"/>
        <v>2916.6666666666665</v>
      </c>
      <c r="I72" s="349">
        <f t="shared" ref="I72:O72" si="67">$D$45/12</f>
        <v>2916.6666666666665</v>
      </c>
      <c r="J72" s="349">
        <f t="shared" si="67"/>
        <v>2916.6666666666665</v>
      </c>
      <c r="K72" s="349">
        <f t="shared" si="67"/>
        <v>2916.6666666666665</v>
      </c>
      <c r="L72" s="349">
        <f t="shared" si="67"/>
        <v>2916.6666666666665</v>
      </c>
      <c r="M72" s="349">
        <f t="shared" si="67"/>
        <v>2916.6666666666665</v>
      </c>
      <c r="N72" s="349">
        <f t="shared" si="67"/>
        <v>2916.6666666666665</v>
      </c>
      <c r="O72" s="349">
        <f t="shared" si="67"/>
        <v>2916.6666666666665</v>
      </c>
      <c r="P72" s="349">
        <f t="shared" ref="P72:AA72" si="68">$E$45/12</f>
        <v>3266.6666666666674</v>
      </c>
      <c r="Q72" s="349">
        <f t="shared" si="68"/>
        <v>3266.6666666666674</v>
      </c>
      <c r="R72" s="349">
        <f t="shared" si="68"/>
        <v>3266.6666666666674</v>
      </c>
      <c r="S72" s="349">
        <f t="shared" si="68"/>
        <v>3266.6666666666674</v>
      </c>
      <c r="T72" s="349">
        <f t="shared" si="68"/>
        <v>3266.6666666666674</v>
      </c>
      <c r="U72" s="349">
        <f t="shared" si="68"/>
        <v>3266.6666666666674</v>
      </c>
      <c r="V72" s="349">
        <f t="shared" si="68"/>
        <v>3266.6666666666674</v>
      </c>
      <c r="W72" s="349">
        <f t="shared" si="68"/>
        <v>3266.6666666666674</v>
      </c>
      <c r="X72" s="349">
        <f t="shared" si="68"/>
        <v>3266.6666666666674</v>
      </c>
      <c r="Y72" s="349">
        <f t="shared" si="68"/>
        <v>3266.6666666666674</v>
      </c>
      <c r="Z72" s="349">
        <f t="shared" si="68"/>
        <v>3266.6666666666674</v>
      </c>
      <c r="AA72" s="349">
        <f t="shared" si="68"/>
        <v>3266.6666666666674</v>
      </c>
      <c r="AB72" s="349">
        <f t="shared" ref="AB72:AM72" si="69">$F$45/12</f>
        <v>3658.6666666666679</v>
      </c>
      <c r="AC72" s="349">
        <f t="shared" si="69"/>
        <v>3658.6666666666679</v>
      </c>
      <c r="AD72" s="349">
        <f t="shared" si="69"/>
        <v>3658.6666666666679</v>
      </c>
      <c r="AE72" s="349">
        <f t="shared" si="69"/>
        <v>3658.6666666666679</v>
      </c>
      <c r="AF72" s="349">
        <f t="shared" si="69"/>
        <v>3658.6666666666679</v>
      </c>
      <c r="AG72" s="349">
        <f t="shared" si="69"/>
        <v>3658.6666666666679</v>
      </c>
      <c r="AH72" s="349">
        <f t="shared" si="69"/>
        <v>3658.6666666666679</v>
      </c>
      <c r="AI72" s="349">
        <f t="shared" si="69"/>
        <v>3658.6666666666679</v>
      </c>
      <c r="AJ72" s="349">
        <f t="shared" si="69"/>
        <v>3658.6666666666679</v>
      </c>
      <c r="AK72" s="349">
        <f t="shared" si="69"/>
        <v>3658.6666666666679</v>
      </c>
      <c r="AL72" s="349">
        <f t="shared" si="69"/>
        <v>3658.6666666666679</v>
      </c>
      <c r="AM72" s="349">
        <f t="shared" si="69"/>
        <v>3658.6666666666679</v>
      </c>
    </row>
    <row r="73" spans="1:39" hidden="1" outlineLevel="1" x14ac:dyDescent="0.3">
      <c r="A73" s="69" t="s">
        <v>74</v>
      </c>
      <c r="B73" s="69"/>
      <c r="C73" s="356">
        <f>-P32</f>
        <v>0.1</v>
      </c>
      <c r="D73" s="349">
        <f t="shared" ref="D73:AM73" si="70">$C$73*D40</f>
        <v>8.3000000000000007</v>
      </c>
      <c r="E73" s="349">
        <f t="shared" si="70"/>
        <v>8.3830000000000009</v>
      </c>
      <c r="F73" s="349">
        <f t="shared" si="70"/>
        <v>8.4668299999999999</v>
      </c>
      <c r="G73" s="349">
        <f t="shared" si="70"/>
        <v>8.5514983000000004</v>
      </c>
      <c r="H73" s="349">
        <f t="shared" si="70"/>
        <v>8.6370132829999999</v>
      </c>
      <c r="I73" s="349">
        <f t="shared" si="70"/>
        <v>8.7233834158299999</v>
      </c>
      <c r="J73" s="349">
        <f t="shared" si="70"/>
        <v>8.8106172499883009</v>
      </c>
      <c r="K73" s="349">
        <f t="shared" si="70"/>
        <v>8.8987234224881835</v>
      </c>
      <c r="L73" s="349">
        <f t="shared" si="70"/>
        <v>8.987710656713066</v>
      </c>
      <c r="M73" s="349">
        <f t="shared" si="70"/>
        <v>9.0775877632801976</v>
      </c>
      <c r="N73" s="349">
        <f t="shared" si="70"/>
        <v>9.1683636409129985</v>
      </c>
      <c r="O73" s="349">
        <f t="shared" si="70"/>
        <v>9.2600472773221281</v>
      </c>
      <c r="P73" s="349">
        <f t="shared" si="70"/>
        <v>9.3526477500953504</v>
      </c>
      <c r="Q73" s="349">
        <f t="shared" si="70"/>
        <v>9.4461742275963054</v>
      </c>
      <c r="R73" s="349">
        <f t="shared" si="70"/>
        <v>9.5406359698722678</v>
      </c>
      <c r="S73" s="349">
        <f t="shared" si="70"/>
        <v>9.6360423295709907</v>
      </c>
      <c r="T73" s="349">
        <f t="shared" si="70"/>
        <v>9.732402752866701</v>
      </c>
      <c r="U73" s="349">
        <f t="shared" si="70"/>
        <v>9.8297267803953687</v>
      </c>
      <c r="V73" s="349">
        <f t="shared" si="70"/>
        <v>9.9280240481993225</v>
      </c>
      <c r="W73" s="349">
        <f t="shared" si="70"/>
        <v>10.027304288681314</v>
      </c>
      <c r="X73" s="349">
        <f t="shared" si="70"/>
        <v>10.127577331568128</v>
      </c>
      <c r="Y73" s="349">
        <f t="shared" si="70"/>
        <v>10.228853104883811</v>
      </c>
      <c r="Z73" s="349">
        <f t="shared" si="70"/>
        <v>10.331141635932648</v>
      </c>
      <c r="AA73" s="349">
        <f t="shared" si="70"/>
        <v>10.434453052291975</v>
      </c>
      <c r="AB73" s="349">
        <f t="shared" si="70"/>
        <v>10.538797582814894</v>
      </c>
      <c r="AC73" s="349">
        <f t="shared" si="70"/>
        <v>10.644185558643045</v>
      </c>
      <c r="AD73" s="349">
        <f t="shared" si="70"/>
        <v>10.750627414229475</v>
      </c>
      <c r="AE73" s="349">
        <f t="shared" si="70"/>
        <v>10.858133688371771</v>
      </c>
      <c r="AF73" s="349">
        <f t="shared" si="70"/>
        <v>10.966715025255489</v>
      </c>
      <c r="AG73" s="349">
        <f t="shared" si="70"/>
        <v>11.076382175508044</v>
      </c>
      <c r="AH73" s="349">
        <f t="shared" si="70"/>
        <v>11.187145997263123</v>
      </c>
      <c r="AI73" s="349">
        <f t="shared" si="70"/>
        <v>11.299017457235756</v>
      </c>
      <c r="AJ73" s="349">
        <f t="shared" si="70"/>
        <v>11.412007631808113</v>
      </c>
      <c r="AK73" s="349">
        <f t="shared" si="70"/>
        <v>11.526127708126193</v>
      </c>
      <c r="AL73" s="349">
        <f t="shared" si="70"/>
        <v>11.641388985207456</v>
      </c>
      <c r="AM73" s="349">
        <f t="shared" si="70"/>
        <v>11.75780287505953</v>
      </c>
    </row>
    <row r="74" spans="1:39" hidden="1" outlineLevel="1" x14ac:dyDescent="0.3">
      <c r="A74" s="82" t="s">
        <v>77</v>
      </c>
      <c r="B74" s="82" t="s">
        <v>64</v>
      </c>
      <c r="D74" s="349">
        <f t="shared" ref="D74:AM74" si="71">$X$34*D40</f>
        <v>48.719340000000017</v>
      </c>
      <c r="E74" s="349">
        <f t="shared" si="71"/>
        <v>49.206533400000012</v>
      </c>
      <c r="F74" s="349">
        <f t="shared" si="71"/>
        <v>49.698598734000015</v>
      </c>
      <c r="G74" s="349">
        <f t="shared" si="71"/>
        <v>50.195584721340012</v>
      </c>
      <c r="H74" s="349">
        <f t="shared" si="71"/>
        <v>50.697540568553414</v>
      </c>
      <c r="I74" s="349">
        <f t="shared" si="71"/>
        <v>51.204515974238944</v>
      </c>
      <c r="J74" s="349">
        <f t="shared" si="71"/>
        <v>51.716561133981337</v>
      </c>
      <c r="K74" s="349">
        <f t="shared" si="71"/>
        <v>52.23372674532115</v>
      </c>
      <c r="L74" s="349">
        <f t="shared" si="71"/>
        <v>52.756064012774367</v>
      </c>
      <c r="M74" s="349">
        <f t="shared" si="71"/>
        <v>53.283624652902112</v>
      </c>
      <c r="N74" s="349">
        <f t="shared" si="71"/>
        <v>53.816460899431135</v>
      </c>
      <c r="O74" s="349">
        <f t="shared" si="71"/>
        <v>54.354625508425443</v>
      </c>
      <c r="P74" s="349">
        <f t="shared" si="71"/>
        <v>54.898171763509701</v>
      </c>
      <c r="Q74" s="349">
        <f t="shared" si="71"/>
        <v>55.447153481144802</v>
      </c>
      <c r="R74" s="349">
        <f t="shared" si="71"/>
        <v>56.001625015956257</v>
      </c>
      <c r="S74" s="349">
        <f t="shared" si="71"/>
        <v>56.561641266115821</v>
      </c>
      <c r="T74" s="349">
        <f t="shared" si="71"/>
        <v>57.127257678776971</v>
      </c>
      <c r="U74" s="349">
        <f t="shared" si="71"/>
        <v>57.698530255564741</v>
      </c>
      <c r="V74" s="349">
        <f t="shared" si="71"/>
        <v>58.275515558120397</v>
      </c>
      <c r="W74" s="349">
        <f t="shared" si="71"/>
        <v>58.858270713701593</v>
      </c>
      <c r="X74" s="349">
        <f t="shared" si="71"/>
        <v>59.446853420838615</v>
      </c>
      <c r="Y74" s="349">
        <f t="shared" si="71"/>
        <v>60.041321955047003</v>
      </c>
      <c r="Z74" s="349">
        <f t="shared" si="71"/>
        <v>60.641735174597471</v>
      </c>
      <c r="AA74" s="349">
        <f t="shared" si="71"/>
        <v>61.248152526343446</v>
      </c>
      <c r="AB74" s="349">
        <f t="shared" si="71"/>
        <v>61.86063405160688</v>
      </c>
      <c r="AC74" s="349">
        <f t="shared" si="71"/>
        <v>62.479240392122954</v>
      </c>
      <c r="AD74" s="349">
        <f t="shared" si="71"/>
        <v>63.104032796044187</v>
      </c>
      <c r="AE74" s="349">
        <f t="shared" si="71"/>
        <v>63.735073124004629</v>
      </c>
      <c r="AF74" s="349">
        <f t="shared" si="71"/>
        <v>64.372423855244676</v>
      </c>
      <c r="AG74" s="349">
        <f t="shared" si="71"/>
        <v>65.016148093797128</v>
      </c>
      <c r="AH74" s="349">
        <f t="shared" si="71"/>
        <v>65.666309574735095</v>
      </c>
      <c r="AI74" s="349">
        <f t="shared" si="71"/>
        <v>66.322972670482457</v>
      </c>
      <c r="AJ74" s="349">
        <f t="shared" si="71"/>
        <v>66.98620239718727</v>
      </c>
      <c r="AK74" s="349">
        <f t="shared" si="71"/>
        <v>67.656064421159144</v>
      </c>
      <c r="AL74" s="349">
        <f t="shared" si="71"/>
        <v>68.332625065370735</v>
      </c>
      <c r="AM74" s="349">
        <f t="shared" si="71"/>
        <v>69.015951316024442</v>
      </c>
    </row>
    <row r="75" spans="1:39" hidden="1" outlineLevel="1" x14ac:dyDescent="0.3">
      <c r="A75" s="95" t="s">
        <v>69</v>
      </c>
      <c r="B75" s="95"/>
      <c r="C75" s="95"/>
      <c r="D75" s="352">
        <f>SUM(D68:D74)</f>
        <v>3469.3560066666669</v>
      </c>
      <c r="E75" s="352">
        <f t="shared" ref="E75:AM75" si="72">SUM(E68:E74)</f>
        <v>3474.4829000666664</v>
      </c>
      <c r="F75" s="352">
        <f t="shared" si="72"/>
        <v>3479.6610624006662</v>
      </c>
      <c r="G75" s="352">
        <f t="shared" si="72"/>
        <v>3484.8910063580061</v>
      </c>
      <c r="H75" s="352">
        <f t="shared" si="72"/>
        <v>3490.1732497549201</v>
      </c>
      <c r="I75" s="352">
        <f t="shared" si="72"/>
        <v>3495.5083155858024</v>
      </c>
      <c r="J75" s="352">
        <f t="shared" si="72"/>
        <v>3500.8967320749939</v>
      </c>
      <c r="K75" s="352">
        <f t="shared" si="72"/>
        <v>3506.3390327290772</v>
      </c>
      <c r="L75" s="352">
        <f t="shared" si="72"/>
        <v>3511.8357563897016</v>
      </c>
      <c r="M75" s="352">
        <f t="shared" si="72"/>
        <v>3517.3874472869315</v>
      </c>
      <c r="N75" s="352">
        <f t="shared" si="72"/>
        <v>3522.994655093134</v>
      </c>
      <c r="O75" s="352">
        <f t="shared" si="72"/>
        <v>3528.6579349773992</v>
      </c>
      <c r="P75" s="352">
        <f t="shared" si="72"/>
        <v>3884.3778476605075</v>
      </c>
      <c r="Q75" s="352">
        <f t="shared" si="72"/>
        <v>3890.1549594704452</v>
      </c>
      <c r="R75" s="352">
        <f t="shared" si="72"/>
        <v>3895.9898423984832</v>
      </c>
      <c r="S75" s="352">
        <f t="shared" si="72"/>
        <v>3901.8830741558013</v>
      </c>
      <c r="T75" s="352">
        <f t="shared" si="72"/>
        <v>3907.835238230693</v>
      </c>
      <c r="U75" s="352">
        <f t="shared" si="72"/>
        <v>3913.8469239463338</v>
      </c>
      <c r="V75" s="352">
        <f t="shared" si="72"/>
        <v>3919.9187265191299</v>
      </c>
      <c r="W75" s="352">
        <f t="shared" si="72"/>
        <v>3926.0512471176548</v>
      </c>
      <c r="X75" s="352">
        <f t="shared" si="72"/>
        <v>3932.2450929221645</v>
      </c>
      <c r="Y75" s="352">
        <f t="shared" si="72"/>
        <v>3938.5008771847192</v>
      </c>
      <c r="Z75" s="352">
        <f t="shared" si="72"/>
        <v>3944.8192192899</v>
      </c>
      <c r="AA75" s="352">
        <f t="shared" si="72"/>
        <v>3951.2007448161326</v>
      </c>
      <c r="AB75" s="352">
        <f t="shared" si="72"/>
        <v>4349.6460855976284</v>
      </c>
      <c r="AC75" s="352">
        <f t="shared" si="72"/>
        <v>4356.1558797869366</v>
      </c>
      <c r="AD75" s="352">
        <f t="shared" si="72"/>
        <v>4362.7307719181408</v>
      </c>
      <c r="AE75" s="352">
        <f t="shared" si="72"/>
        <v>4369.371412970655</v>
      </c>
      <c r="AF75" s="352">
        <f t="shared" si="72"/>
        <v>4376.0784604336941</v>
      </c>
      <c r="AG75" s="352">
        <f t="shared" si="72"/>
        <v>4382.8525783713649</v>
      </c>
      <c r="AH75" s="352">
        <f t="shared" si="72"/>
        <v>4389.6944374884124</v>
      </c>
      <c r="AI75" s="352">
        <f t="shared" si="72"/>
        <v>4396.6047151966286</v>
      </c>
      <c r="AJ75" s="352">
        <f t="shared" si="72"/>
        <v>4403.5840956819284</v>
      </c>
      <c r="AK75" s="352">
        <f t="shared" si="72"/>
        <v>4410.6332699720815</v>
      </c>
      <c r="AL75" s="352">
        <f t="shared" si="72"/>
        <v>4417.7529360051358</v>
      </c>
      <c r="AM75" s="352">
        <f t="shared" si="72"/>
        <v>4424.9437986985195</v>
      </c>
    </row>
    <row r="76" spans="1:39" hidden="1" outlineLevel="1" x14ac:dyDescent="0.3">
      <c r="A76" s="92" t="s">
        <v>70</v>
      </c>
      <c r="B76" s="92"/>
      <c r="C76" s="92"/>
      <c r="D76" s="353">
        <f>D66-D75</f>
        <v>-2413.2378833333332</v>
      </c>
      <c r="E76" s="353">
        <f>E66-E75</f>
        <v>-2407.0119288333331</v>
      </c>
      <c r="F76" s="353">
        <f t="shared" ref="F76:AM76" si="73">F66-F75</f>
        <v>-2400.7237147883325</v>
      </c>
      <c r="G76" s="353">
        <f t="shared" si="73"/>
        <v>-2394.3726186028825</v>
      </c>
      <c r="H76" s="353">
        <f t="shared" si="73"/>
        <v>-2387.9580114555788</v>
      </c>
      <c r="I76" s="353">
        <f t="shared" si="73"/>
        <v>-2381.4792582368013</v>
      </c>
      <c r="J76" s="353">
        <f t="shared" si="73"/>
        <v>-2374.935717485836</v>
      </c>
      <c r="K76" s="353">
        <f t="shared" si="73"/>
        <v>-2368.3267413273607</v>
      </c>
      <c r="L76" s="353">
        <f t="shared" si="73"/>
        <v>-2361.6516754073014</v>
      </c>
      <c r="M76" s="353">
        <f t="shared" si="73"/>
        <v>-2354.9098588280403</v>
      </c>
      <c r="N76" s="353">
        <f t="shared" si="73"/>
        <v>-2348.1006240829875</v>
      </c>
      <c r="O76" s="353">
        <f t="shared" si="73"/>
        <v>-2341.2232969904844</v>
      </c>
      <c r="P76" s="353">
        <f t="shared" si="73"/>
        <v>-2684.277196627057</v>
      </c>
      <c r="Q76" s="353">
        <f t="shared" si="73"/>
        <v>-2677.2616352599935</v>
      </c>
      <c r="R76" s="353">
        <f t="shared" si="73"/>
        <v>-2670.1759182792603</v>
      </c>
      <c r="S76" s="353">
        <f t="shared" si="73"/>
        <v>-2663.0193441287192</v>
      </c>
      <c r="T76" s="353">
        <f t="shared" si="73"/>
        <v>-2655.7912042366738</v>
      </c>
      <c r="U76" s="353">
        <f t="shared" si="73"/>
        <v>-2648.4907829457079</v>
      </c>
      <c r="V76" s="353">
        <f t="shared" si="73"/>
        <v>-2641.1173574418308</v>
      </c>
      <c r="W76" s="353">
        <f t="shared" si="73"/>
        <v>-2633.6701976829158</v>
      </c>
      <c r="X76" s="353">
        <f t="shared" si="73"/>
        <v>-2626.1485663264116</v>
      </c>
      <c r="Y76" s="353">
        <f t="shared" si="73"/>
        <v>-2618.551718656342</v>
      </c>
      <c r="Z76" s="353">
        <f t="shared" si="73"/>
        <v>-2610.8789025095725</v>
      </c>
      <c r="AA76" s="353">
        <f t="shared" si="73"/>
        <v>-2603.129358201335</v>
      </c>
      <c r="AB76" s="353">
        <f t="shared" si="73"/>
        <v>-2987.3023184500162</v>
      </c>
      <c r="AC76" s="353">
        <f t="shared" si="73"/>
        <v>-2979.3970083011818</v>
      </c>
      <c r="AD76" s="353">
        <f t="shared" si="73"/>
        <v>-2971.4126450508616</v>
      </c>
      <c r="AE76" s="353">
        <f t="shared" si="73"/>
        <v>-2963.3484381680364</v>
      </c>
      <c r="AF76" s="353">
        <f t="shared" si="73"/>
        <v>-2955.2035892163822</v>
      </c>
      <c r="AG76" s="353">
        <f t="shared" si="73"/>
        <v>-2946.9772917752134</v>
      </c>
      <c r="AH76" s="353">
        <f t="shared" si="73"/>
        <v>-2938.6687313596331</v>
      </c>
      <c r="AI76" s="353">
        <f t="shared" si="73"/>
        <v>-2930.2770853398943</v>
      </c>
      <c r="AJ76" s="353">
        <f t="shared" si="73"/>
        <v>-2921.8015228599602</v>
      </c>
      <c r="AK76" s="353">
        <f t="shared" si="73"/>
        <v>-2913.241204755227</v>
      </c>
      <c r="AL76" s="353">
        <f t="shared" si="73"/>
        <v>-2904.5952834694463</v>
      </c>
      <c r="AM76" s="353">
        <f t="shared" si="73"/>
        <v>-2895.8629029708063</v>
      </c>
    </row>
    <row r="77" spans="1:39" hidden="1" outlineLevel="1" x14ac:dyDescent="0.3">
      <c r="A77" s="69" t="s">
        <v>71</v>
      </c>
      <c r="C77" s="106">
        <v>0</v>
      </c>
      <c r="D77" s="349">
        <f>C77</f>
        <v>0</v>
      </c>
      <c r="E77" s="349">
        <f t="shared" ref="E77:AM77" si="74">D77</f>
        <v>0</v>
      </c>
      <c r="F77" s="349">
        <f t="shared" si="74"/>
        <v>0</v>
      </c>
      <c r="G77" s="349">
        <f t="shared" si="74"/>
        <v>0</v>
      </c>
      <c r="H77" s="349">
        <f t="shared" si="74"/>
        <v>0</v>
      </c>
      <c r="I77" s="349">
        <f t="shared" si="74"/>
        <v>0</v>
      </c>
      <c r="J77" s="349">
        <f t="shared" si="74"/>
        <v>0</v>
      </c>
      <c r="K77" s="349">
        <f t="shared" si="74"/>
        <v>0</v>
      </c>
      <c r="L77" s="349">
        <f t="shared" si="74"/>
        <v>0</v>
      </c>
      <c r="M77" s="349">
        <f t="shared" si="74"/>
        <v>0</v>
      </c>
      <c r="N77" s="349">
        <f t="shared" si="74"/>
        <v>0</v>
      </c>
      <c r="O77" s="349">
        <f t="shared" si="74"/>
        <v>0</v>
      </c>
      <c r="P77" s="349">
        <f t="shared" si="74"/>
        <v>0</v>
      </c>
      <c r="Q77" s="349">
        <f t="shared" si="74"/>
        <v>0</v>
      </c>
      <c r="R77" s="349">
        <f t="shared" si="74"/>
        <v>0</v>
      </c>
      <c r="S77" s="349">
        <f t="shared" si="74"/>
        <v>0</v>
      </c>
      <c r="T77" s="349">
        <f t="shared" si="74"/>
        <v>0</v>
      </c>
      <c r="U77" s="349">
        <f t="shared" si="74"/>
        <v>0</v>
      </c>
      <c r="V77" s="349">
        <f t="shared" si="74"/>
        <v>0</v>
      </c>
      <c r="W77" s="349">
        <f t="shared" si="74"/>
        <v>0</v>
      </c>
      <c r="X77" s="349">
        <f t="shared" si="74"/>
        <v>0</v>
      </c>
      <c r="Y77" s="349">
        <f t="shared" si="74"/>
        <v>0</v>
      </c>
      <c r="Z77" s="349">
        <f t="shared" si="74"/>
        <v>0</v>
      </c>
      <c r="AA77" s="349">
        <f t="shared" si="74"/>
        <v>0</v>
      </c>
      <c r="AB77" s="349">
        <f t="shared" si="74"/>
        <v>0</v>
      </c>
      <c r="AC77" s="349">
        <f t="shared" si="74"/>
        <v>0</v>
      </c>
      <c r="AD77" s="349">
        <f t="shared" si="74"/>
        <v>0</v>
      </c>
      <c r="AE77" s="349">
        <f t="shared" si="74"/>
        <v>0</v>
      </c>
      <c r="AF77" s="349">
        <f t="shared" si="74"/>
        <v>0</v>
      </c>
      <c r="AG77" s="349">
        <f t="shared" si="74"/>
        <v>0</v>
      </c>
      <c r="AH77" s="349">
        <f t="shared" si="74"/>
        <v>0</v>
      </c>
      <c r="AI77" s="349">
        <f t="shared" si="74"/>
        <v>0</v>
      </c>
      <c r="AJ77" s="349">
        <f t="shared" si="74"/>
        <v>0</v>
      </c>
      <c r="AK77" s="349">
        <f t="shared" si="74"/>
        <v>0</v>
      </c>
      <c r="AL77" s="349">
        <f t="shared" si="74"/>
        <v>0</v>
      </c>
      <c r="AM77" s="349">
        <f t="shared" si="74"/>
        <v>0</v>
      </c>
    </row>
    <row r="78" spans="1:39" hidden="1" outlineLevel="1" x14ac:dyDescent="0.3">
      <c r="A78" s="69" t="s">
        <v>72</v>
      </c>
      <c r="C78" s="106">
        <v>0</v>
      </c>
      <c r="D78" s="349">
        <f>C78</f>
        <v>0</v>
      </c>
      <c r="E78" s="349">
        <f t="shared" ref="E78:AM78" si="75">D78</f>
        <v>0</v>
      </c>
      <c r="F78" s="349">
        <f t="shared" si="75"/>
        <v>0</v>
      </c>
      <c r="G78" s="349">
        <f t="shared" si="75"/>
        <v>0</v>
      </c>
      <c r="H78" s="349">
        <f t="shared" si="75"/>
        <v>0</v>
      </c>
      <c r="I78" s="349">
        <f t="shared" si="75"/>
        <v>0</v>
      </c>
      <c r="J78" s="349">
        <f t="shared" si="75"/>
        <v>0</v>
      </c>
      <c r="K78" s="349">
        <f t="shared" si="75"/>
        <v>0</v>
      </c>
      <c r="L78" s="349">
        <f t="shared" si="75"/>
        <v>0</v>
      </c>
      <c r="M78" s="349">
        <f t="shared" si="75"/>
        <v>0</v>
      </c>
      <c r="N78" s="349">
        <f t="shared" si="75"/>
        <v>0</v>
      </c>
      <c r="O78" s="349">
        <f t="shared" si="75"/>
        <v>0</v>
      </c>
      <c r="P78" s="349">
        <f t="shared" si="75"/>
        <v>0</v>
      </c>
      <c r="Q78" s="349">
        <f t="shared" si="75"/>
        <v>0</v>
      </c>
      <c r="R78" s="349">
        <f t="shared" si="75"/>
        <v>0</v>
      </c>
      <c r="S78" s="349">
        <f t="shared" si="75"/>
        <v>0</v>
      </c>
      <c r="T78" s="349">
        <f t="shared" si="75"/>
        <v>0</v>
      </c>
      <c r="U78" s="349">
        <f t="shared" si="75"/>
        <v>0</v>
      </c>
      <c r="V78" s="349">
        <f t="shared" si="75"/>
        <v>0</v>
      </c>
      <c r="W78" s="349">
        <f t="shared" si="75"/>
        <v>0</v>
      </c>
      <c r="X78" s="349">
        <f t="shared" si="75"/>
        <v>0</v>
      </c>
      <c r="Y78" s="349">
        <f t="shared" si="75"/>
        <v>0</v>
      </c>
      <c r="Z78" s="349">
        <f t="shared" si="75"/>
        <v>0</v>
      </c>
      <c r="AA78" s="349">
        <f t="shared" si="75"/>
        <v>0</v>
      </c>
      <c r="AB78" s="349">
        <f t="shared" si="75"/>
        <v>0</v>
      </c>
      <c r="AC78" s="349">
        <f t="shared" si="75"/>
        <v>0</v>
      </c>
      <c r="AD78" s="349">
        <f t="shared" si="75"/>
        <v>0</v>
      </c>
      <c r="AE78" s="349">
        <f t="shared" si="75"/>
        <v>0</v>
      </c>
      <c r="AF78" s="349">
        <f t="shared" si="75"/>
        <v>0</v>
      </c>
      <c r="AG78" s="349">
        <f t="shared" si="75"/>
        <v>0</v>
      </c>
      <c r="AH78" s="349">
        <f t="shared" si="75"/>
        <v>0</v>
      </c>
      <c r="AI78" s="349">
        <f t="shared" si="75"/>
        <v>0</v>
      </c>
      <c r="AJ78" s="349">
        <f t="shared" si="75"/>
        <v>0</v>
      </c>
      <c r="AK78" s="349">
        <f t="shared" si="75"/>
        <v>0</v>
      </c>
      <c r="AL78" s="349">
        <f t="shared" si="75"/>
        <v>0</v>
      </c>
      <c r="AM78" s="349">
        <f t="shared" si="75"/>
        <v>0</v>
      </c>
    </row>
    <row r="79" spans="1:39" ht="15" hidden="1" outlineLevel="1" thickBot="1" x14ac:dyDescent="0.35">
      <c r="A79" s="93" t="s">
        <v>73</v>
      </c>
      <c r="B79" s="93"/>
      <c r="C79" s="93"/>
      <c r="D79" s="354">
        <f>D76-D77-D78</f>
        <v>-2413.2378833333332</v>
      </c>
      <c r="E79" s="354">
        <f>E76-E77-E78</f>
        <v>-2407.0119288333331</v>
      </c>
      <c r="F79" s="354">
        <f t="shared" ref="F79:AM79" si="76">F76-F77-F78</f>
        <v>-2400.7237147883325</v>
      </c>
      <c r="G79" s="354">
        <f t="shared" si="76"/>
        <v>-2394.3726186028825</v>
      </c>
      <c r="H79" s="354">
        <f t="shared" si="76"/>
        <v>-2387.9580114555788</v>
      </c>
      <c r="I79" s="354">
        <f t="shared" si="76"/>
        <v>-2381.4792582368013</v>
      </c>
      <c r="J79" s="354">
        <f t="shared" si="76"/>
        <v>-2374.935717485836</v>
      </c>
      <c r="K79" s="354">
        <f t="shared" si="76"/>
        <v>-2368.3267413273607</v>
      </c>
      <c r="L79" s="354">
        <f t="shared" si="76"/>
        <v>-2361.6516754073014</v>
      </c>
      <c r="M79" s="354">
        <f t="shared" si="76"/>
        <v>-2354.9098588280403</v>
      </c>
      <c r="N79" s="354">
        <f t="shared" si="76"/>
        <v>-2348.1006240829875</v>
      </c>
      <c r="O79" s="354">
        <f t="shared" si="76"/>
        <v>-2341.2232969904844</v>
      </c>
      <c r="P79" s="354">
        <f t="shared" si="76"/>
        <v>-2684.277196627057</v>
      </c>
      <c r="Q79" s="354">
        <f t="shared" si="76"/>
        <v>-2677.2616352599935</v>
      </c>
      <c r="R79" s="354">
        <f t="shared" si="76"/>
        <v>-2670.1759182792603</v>
      </c>
      <c r="S79" s="354">
        <f t="shared" si="76"/>
        <v>-2663.0193441287192</v>
      </c>
      <c r="T79" s="354">
        <f t="shared" si="76"/>
        <v>-2655.7912042366738</v>
      </c>
      <c r="U79" s="354">
        <f t="shared" si="76"/>
        <v>-2648.4907829457079</v>
      </c>
      <c r="V79" s="354">
        <f t="shared" si="76"/>
        <v>-2641.1173574418308</v>
      </c>
      <c r="W79" s="354">
        <f t="shared" si="76"/>
        <v>-2633.6701976829158</v>
      </c>
      <c r="X79" s="354">
        <f t="shared" si="76"/>
        <v>-2626.1485663264116</v>
      </c>
      <c r="Y79" s="354">
        <f t="shared" si="76"/>
        <v>-2618.551718656342</v>
      </c>
      <c r="Z79" s="354">
        <f t="shared" si="76"/>
        <v>-2610.8789025095725</v>
      </c>
      <c r="AA79" s="354">
        <f t="shared" si="76"/>
        <v>-2603.129358201335</v>
      </c>
      <c r="AB79" s="354">
        <f t="shared" si="76"/>
        <v>-2987.3023184500162</v>
      </c>
      <c r="AC79" s="354">
        <f t="shared" si="76"/>
        <v>-2979.3970083011818</v>
      </c>
      <c r="AD79" s="354">
        <f t="shared" si="76"/>
        <v>-2971.4126450508616</v>
      </c>
      <c r="AE79" s="354">
        <f t="shared" si="76"/>
        <v>-2963.3484381680364</v>
      </c>
      <c r="AF79" s="354">
        <f t="shared" si="76"/>
        <v>-2955.2035892163822</v>
      </c>
      <c r="AG79" s="354">
        <f t="shared" si="76"/>
        <v>-2946.9772917752134</v>
      </c>
      <c r="AH79" s="354">
        <f t="shared" si="76"/>
        <v>-2938.6687313596331</v>
      </c>
      <c r="AI79" s="354">
        <f t="shared" si="76"/>
        <v>-2930.2770853398943</v>
      </c>
      <c r="AJ79" s="354">
        <f t="shared" si="76"/>
        <v>-2921.8015228599602</v>
      </c>
      <c r="AK79" s="354">
        <f t="shared" si="76"/>
        <v>-2913.241204755227</v>
      </c>
      <c r="AL79" s="354">
        <f t="shared" si="76"/>
        <v>-2904.5952834694463</v>
      </c>
      <c r="AM79" s="354">
        <f t="shared" si="76"/>
        <v>-2895.8629029708063</v>
      </c>
    </row>
    <row r="80" spans="1:39" ht="15" hidden="1" outlineLevel="1" thickTop="1" x14ac:dyDescent="0.3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</row>
    <row r="81" spans="1:39" hidden="1" outlineLevel="1" x14ac:dyDescent="0.3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</row>
    <row r="82" spans="1:39" hidden="1" outlineLevel="1" x14ac:dyDescent="0.3">
      <c r="A82" s="79" t="s">
        <v>153</v>
      </c>
      <c r="B82" s="79"/>
      <c r="C82" s="79"/>
      <c r="D82" s="84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</row>
    <row r="83" spans="1:39" hidden="1" outlineLevel="1" x14ac:dyDescent="0.3">
      <c r="A83" s="83" t="s">
        <v>59</v>
      </c>
      <c r="B83" s="83"/>
      <c r="C83" s="83"/>
      <c r="D83" s="348">
        <f t="shared" ref="D83:AM83" si="77">$Q$28*D41</f>
        <v>4500</v>
      </c>
      <c r="E83" s="348">
        <f t="shared" si="77"/>
        <v>4545</v>
      </c>
      <c r="F83" s="348">
        <f t="shared" si="77"/>
        <v>4590.45</v>
      </c>
      <c r="G83" s="348">
        <f t="shared" si="77"/>
        <v>4636.3544999999995</v>
      </c>
      <c r="H83" s="348">
        <f t="shared" si="77"/>
        <v>4682.7180449999996</v>
      </c>
      <c r="I83" s="348">
        <f t="shared" si="77"/>
        <v>4729.5452254499996</v>
      </c>
      <c r="J83" s="348">
        <f t="shared" si="77"/>
        <v>4776.8406777044993</v>
      </c>
      <c r="K83" s="348">
        <f t="shared" si="77"/>
        <v>4824.6090844815444</v>
      </c>
      <c r="L83" s="348">
        <f t="shared" si="77"/>
        <v>4872.85517532636</v>
      </c>
      <c r="M83" s="348">
        <f t="shared" si="77"/>
        <v>4921.5837270796237</v>
      </c>
      <c r="N83" s="348">
        <f t="shared" si="77"/>
        <v>4970.79956435042</v>
      </c>
      <c r="O83" s="348">
        <f t="shared" si="77"/>
        <v>5020.5075599939237</v>
      </c>
      <c r="P83" s="348">
        <f t="shared" si="77"/>
        <v>5070.7126355938635</v>
      </c>
      <c r="Q83" s="348">
        <f t="shared" si="77"/>
        <v>5121.4197619498027</v>
      </c>
      <c r="R83" s="348">
        <f t="shared" si="77"/>
        <v>5172.6339595693007</v>
      </c>
      <c r="S83" s="348">
        <f t="shared" si="77"/>
        <v>5224.3602991649932</v>
      </c>
      <c r="T83" s="348">
        <f t="shared" si="77"/>
        <v>5276.603902156643</v>
      </c>
      <c r="U83" s="348">
        <f t="shared" si="77"/>
        <v>5329.369941178209</v>
      </c>
      <c r="V83" s="348">
        <f t="shared" si="77"/>
        <v>5382.6636405899908</v>
      </c>
      <c r="W83" s="348">
        <f t="shared" si="77"/>
        <v>5436.4902769958908</v>
      </c>
      <c r="X83" s="348">
        <f t="shared" si="77"/>
        <v>5490.8551797658502</v>
      </c>
      <c r="Y83" s="348">
        <f t="shared" si="77"/>
        <v>5545.7637315635084</v>
      </c>
      <c r="Z83" s="348">
        <f t="shared" si="77"/>
        <v>5601.2213688791435</v>
      </c>
      <c r="AA83" s="348">
        <f t="shared" si="77"/>
        <v>5657.2335825679356</v>
      </c>
      <c r="AB83" s="348">
        <f t="shared" si="77"/>
        <v>5713.8059183936148</v>
      </c>
      <c r="AC83" s="348">
        <f t="shared" si="77"/>
        <v>5770.9439775775518</v>
      </c>
      <c r="AD83" s="348">
        <f t="shared" si="77"/>
        <v>5828.6534173533273</v>
      </c>
      <c r="AE83" s="348">
        <f t="shared" si="77"/>
        <v>5886.9399515268606</v>
      </c>
      <c r="AF83" s="348">
        <f t="shared" si="77"/>
        <v>5945.8093510421286</v>
      </c>
      <c r="AG83" s="348">
        <f t="shared" si="77"/>
        <v>6005.2674445525499</v>
      </c>
      <c r="AH83" s="348">
        <f t="shared" si="77"/>
        <v>6065.3201189980764</v>
      </c>
      <c r="AI83" s="348">
        <f t="shared" si="77"/>
        <v>6125.9733201880572</v>
      </c>
      <c r="AJ83" s="348">
        <f t="shared" si="77"/>
        <v>6187.2330533899376</v>
      </c>
      <c r="AK83" s="348">
        <f t="shared" si="77"/>
        <v>6249.1053839238375</v>
      </c>
      <c r="AL83" s="348">
        <f t="shared" si="77"/>
        <v>6311.5964377630771</v>
      </c>
      <c r="AM83" s="348">
        <f t="shared" si="77"/>
        <v>6374.712402140708</v>
      </c>
    </row>
    <row r="84" spans="1:39" hidden="1" outlineLevel="1" x14ac:dyDescent="0.3">
      <c r="A84" s="69" t="s">
        <v>60</v>
      </c>
      <c r="B84" s="69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</row>
    <row r="85" spans="1:39" hidden="1" outlineLevel="1" x14ac:dyDescent="0.3">
      <c r="A85" s="1" t="s">
        <v>15</v>
      </c>
      <c r="B85" s="1" t="s">
        <v>16</v>
      </c>
      <c r="D85" s="349">
        <f t="shared" ref="D85:AM85" si="78">$K$26*D41</f>
        <v>457.5</v>
      </c>
      <c r="E85" s="349">
        <f t="shared" si="78"/>
        <v>462.07500000000005</v>
      </c>
      <c r="F85" s="349">
        <f t="shared" si="78"/>
        <v>466.69575000000003</v>
      </c>
      <c r="G85" s="349">
        <f t="shared" si="78"/>
        <v>471.3627075</v>
      </c>
      <c r="H85" s="349">
        <f t="shared" si="78"/>
        <v>476.07633457500003</v>
      </c>
      <c r="I85" s="349">
        <f t="shared" si="78"/>
        <v>480.83709792075001</v>
      </c>
      <c r="J85" s="349">
        <f t="shared" si="78"/>
        <v>485.64546889995745</v>
      </c>
      <c r="K85" s="349">
        <f t="shared" si="78"/>
        <v>490.50192358895703</v>
      </c>
      <c r="L85" s="349">
        <f t="shared" si="78"/>
        <v>495.40694282484657</v>
      </c>
      <c r="M85" s="349">
        <f t="shared" si="78"/>
        <v>500.36101225309511</v>
      </c>
      <c r="N85" s="349">
        <f t="shared" si="78"/>
        <v>505.36462237562608</v>
      </c>
      <c r="O85" s="349">
        <f t="shared" si="78"/>
        <v>510.41826859938232</v>
      </c>
      <c r="P85" s="349">
        <f t="shared" si="78"/>
        <v>515.52245128537618</v>
      </c>
      <c r="Q85" s="349">
        <f t="shared" si="78"/>
        <v>520.67767579822998</v>
      </c>
      <c r="R85" s="349">
        <f t="shared" si="78"/>
        <v>525.88445255621218</v>
      </c>
      <c r="S85" s="349">
        <f t="shared" si="78"/>
        <v>531.14329708177434</v>
      </c>
      <c r="T85" s="349">
        <f t="shared" si="78"/>
        <v>536.45473005259203</v>
      </c>
      <c r="U85" s="349">
        <f t="shared" si="78"/>
        <v>541.81927735311797</v>
      </c>
      <c r="V85" s="349">
        <f t="shared" si="78"/>
        <v>547.2374701266491</v>
      </c>
      <c r="W85" s="349">
        <f t="shared" si="78"/>
        <v>552.70984482791562</v>
      </c>
      <c r="X85" s="349">
        <f t="shared" si="78"/>
        <v>558.23694327619478</v>
      </c>
      <c r="Y85" s="349">
        <f t="shared" si="78"/>
        <v>563.81931270895666</v>
      </c>
      <c r="Z85" s="349">
        <f t="shared" si="78"/>
        <v>569.45750583604627</v>
      </c>
      <c r="AA85" s="349">
        <f t="shared" si="78"/>
        <v>575.15208089440682</v>
      </c>
      <c r="AB85" s="349">
        <f t="shared" si="78"/>
        <v>580.90360170335089</v>
      </c>
      <c r="AC85" s="349">
        <f t="shared" si="78"/>
        <v>586.71263772038446</v>
      </c>
      <c r="AD85" s="349">
        <f t="shared" si="78"/>
        <v>592.57976409758828</v>
      </c>
      <c r="AE85" s="349">
        <f t="shared" si="78"/>
        <v>598.50556173856421</v>
      </c>
      <c r="AF85" s="349">
        <f t="shared" si="78"/>
        <v>604.49061735594978</v>
      </c>
      <c r="AG85" s="349">
        <f t="shared" si="78"/>
        <v>610.53552352950931</v>
      </c>
      <c r="AH85" s="349">
        <f t="shared" si="78"/>
        <v>616.64087876480437</v>
      </c>
      <c r="AI85" s="349">
        <f t="shared" si="78"/>
        <v>622.80728755245252</v>
      </c>
      <c r="AJ85" s="349">
        <f t="shared" si="78"/>
        <v>629.03536042797703</v>
      </c>
      <c r="AK85" s="349">
        <f t="shared" si="78"/>
        <v>635.32571403225688</v>
      </c>
      <c r="AL85" s="349">
        <f t="shared" si="78"/>
        <v>641.67897117257951</v>
      </c>
      <c r="AM85" s="349">
        <f t="shared" si="78"/>
        <v>648.09576088430538</v>
      </c>
    </row>
    <row r="86" spans="1:39" hidden="1" outlineLevel="1" x14ac:dyDescent="0.3">
      <c r="A86" s="1" t="s">
        <v>20</v>
      </c>
      <c r="B86" s="1" t="s">
        <v>21</v>
      </c>
      <c r="D86" s="349">
        <f>C86</f>
        <v>0</v>
      </c>
      <c r="E86" s="349">
        <f>D86</f>
        <v>0</v>
      </c>
      <c r="F86" s="349">
        <f t="shared" ref="F86:AM86" si="79">E86</f>
        <v>0</v>
      </c>
      <c r="G86" s="349">
        <f t="shared" si="79"/>
        <v>0</v>
      </c>
      <c r="H86" s="349">
        <f t="shared" si="79"/>
        <v>0</v>
      </c>
      <c r="I86" s="349">
        <f t="shared" si="79"/>
        <v>0</v>
      </c>
      <c r="J86" s="349">
        <f t="shared" si="79"/>
        <v>0</v>
      </c>
      <c r="K86" s="349">
        <f t="shared" si="79"/>
        <v>0</v>
      </c>
      <c r="L86" s="349">
        <f t="shared" si="79"/>
        <v>0</v>
      </c>
      <c r="M86" s="349">
        <f t="shared" si="79"/>
        <v>0</v>
      </c>
      <c r="N86" s="349">
        <f t="shared" si="79"/>
        <v>0</v>
      </c>
      <c r="O86" s="349">
        <f t="shared" si="79"/>
        <v>0</v>
      </c>
      <c r="P86" s="349">
        <f t="shared" si="79"/>
        <v>0</v>
      </c>
      <c r="Q86" s="349">
        <f t="shared" si="79"/>
        <v>0</v>
      </c>
      <c r="R86" s="349">
        <f t="shared" si="79"/>
        <v>0</v>
      </c>
      <c r="S86" s="349">
        <f t="shared" si="79"/>
        <v>0</v>
      </c>
      <c r="T86" s="349">
        <f t="shared" si="79"/>
        <v>0</v>
      </c>
      <c r="U86" s="349">
        <f t="shared" si="79"/>
        <v>0</v>
      </c>
      <c r="V86" s="349">
        <f t="shared" si="79"/>
        <v>0</v>
      </c>
      <c r="W86" s="349">
        <f t="shared" si="79"/>
        <v>0</v>
      </c>
      <c r="X86" s="349">
        <f t="shared" si="79"/>
        <v>0</v>
      </c>
      <c r="Y86" s="349">
        <f t="shared" si="79"/>
        <v>0</v>
      </c>
      <c r="Z86" s="349">
        <f t="shared" si="79"/>
        <v>0</v>
      </c>
      <c r="AA86" s="349">
        <f t="shared" si="79"/>
        <v>0</v>
      </c>
      <c r="AB86" s="349">
        <f t="shared" si="79"/>
        <v>0</v>
      </c>
      <c r="AC86" s="349">
        <f t="shared" si="79"/>
        <v>0</v>
      </c>
      <c r="AD86" s="349">
        <f t="shared" si="79"/>
        <v>0</v>
      </c>
      <c r="AE86" s="349">
        <f t="shared" si="79"/>
        <v>0</v>
      </c>
      <c r="AF86" s="349">
        <f t="shared" si="79"/>
        <v>0</v>
      </c>
      <c r="AG86" s="349">
        <f t="shared" si="79"/>
        <v>0</v>
      </c>
      <c r="AH86" s="349">
        <f t="shared" si="79"/>
        <v>0</v>
      </c>
      <c r="AI86" s="349">
        <f t="shared" si="79"/>
        <v>0</v>
      </c>
      <c r="AJ86" s="349">
        <f t="shared" si="79"/>
        <v>0</v>
      </c>
      <c r="AK86" s="349">
        <f t="shared" si="79"/>
        <v>0</v>
      </c>
      <c r="AL86" s="349">
        <f t="shared" si="79"/>
        <v>0</v>
      </c>
      <c r="AM86" s="349">
        <f t="shared" si="79"/>
        <v>0</v>
      </c>
    </row>
    <row r="87" spans="1:39" hidden="1" outlineLevel="1" x14ac:dyDescent="0.3">
      <c r="A87" s="1" t="s">
        <v>23</v>
      </c>
      <c r="B87" s="1" t="s">
        <v>16</v>
      </c>
      <c r="D87" s="349">
        <f t="shared" ref="D87:AM87" si="80">$J$28*D41</f>
        <v>125</v>
      </c>
      <c r="E87" s="349">
        <f t="shared" si="80"/>
        <v>126.25</v>
      </c>
      <c r="F87" s="349">
        <f t="shared" si="80"/>
        <v>127.5125</v>
      </c>
      <c r="G87" s="349">
        <f t="shared" si="80"/>
        <v>128.78762499999999</v>
      </c>
      <c r="H87" s="349">
        <f t="shared" si="80"/>
        <v>130.07550125</v>
      </c>
      <c r="I87" s="349">
        <f t="shared" si="80"/>
        <v>131.37625626249999</v>
      </c>
      <c r="J87" s="349">
        <f t="shared" si="80"/>
        <v>132.69001882512498</v>
      </c>
      <c r="K87" s="349">
        <f t="shared" si="80"/>
        <v>134.01691901337622</v>
      </c>
      <c r="L87" s="349">
        <f t="shared" si="80"/>
        <v>135.35708820350999</v>
      </c>
      <c r="M87" s="349">
        <f t="shared" si="80"/>
        <v>136.7106590855451</v>
      </c>
      <c r="N87" s="349">
        <f t="shared" si="80"/>
        <v>138.07776567640056</v>
      </c>
      <c r="O87" s="349">
        <f t="shared" si="80"/>
        <v>139.45854333316456</v>
      </c>
      <c r="P87" s="349">
        <f t="shared" si="80"/>
        <v>140.85312876649621</v>
      </c>
      <c r="Q87" s="349">
        <f t="shared" si="80"/>
        <v>142.26166005416118</v>
      </c>
      <c r="R87" s="349">
        <f t="shared" si="80"/>
        <v>143.68427665470278</v>
      </c>
      <c r="S87" s="349">
        <f t="shared" si="80"/>
        <v>145.1211194212498</v>
      </c>
      <c r="T87" s="349">
        <f t="shared" si="80"/>
        <v>146.57233061546231</v>
      </c>
      <c r="U87" s="349">
        <f t="shared" si="80"/>
        <v>148.03805392161692</v>
      </c>
      <c r="V87" s="349">
        <f t="shared" si="80"/>
        <v>149.51843446083308</v>
      </c>
      <c r="W87" s="349">
        <f t="shared" si="80"/>
        <v>151.01361880544141</v>
      </c>
      <c r="X87" s="349">
        <f t="shared" si="80"/>
        <v>152.52375499349583</v>
      </c>
      <c r="Y87" s="349">
        <f t="shared" si="80"/>
        <v>154.04899254343078</v>
      </c>
      <c r="Z87" s="349">
        <f t="shared" si="80"/>
        <v>155.5894824688651</v>
      </c>
      <c r="AA87" s="349">
        <f t="shared" si="80"/>
        <v>157.14537729355376</v>
      </c>
      <c r="AB87" s="349">
        <f t="shared" si="80"/>
        <v>158.71683106648931</v>
      </c>
      <c r="AC87" s="349">
        <f t="shared" si="80"/>
        <v>160.30399937715421</v>
      </c>
      <c r="AD87" s="349">
        <f t="shared" si="80"/>
        <v>161.90703937092576</v>
      </c>
      <c r="AE87" s="349">
        <f t="shared" si="80"/>
        <v>163.52610976463501</v>
      </c>
      <c r="AF87" s="349">
        <f t="shared" si="80"/>
        <v>165.16137086228136</v>
      </c>
      <c r="AG87" s="349">
        <f t="shared" si="80"/>
        <v>166.81298457090418</v>
      </c>
      <c r="AH87" s="349">
        <f t="shared" si="80"/>
        <v>168.48111441661322</v>
      </c>
      <c r="AI87" s="349">
        <f t="shared" si="80"/>
        <v>170.16592556077936</v>
      </c>
      <c r="AJ87" s="349">
        <f t="shared" si="80"/>
        <v>171.86758481638716</v>
      </c>
      <c r="AK87" s="349">
        <f t="shared" si="80"/>
        <v>173.58626066455105</v>
      </c>
      <c r="AL87" s="349">
        <f t="shared" si="80"/>
        <v>175.32212327119657</v>
      </c>
      <c r="AM87" s="349">
        <f t="shared" si="80"/>
        <v>177.07534450390855</v>
      </c>
    </row>
    <row r="88" spans="1:39" hidden="1" outlineLevel="1" x14ac:dyDescent="0.3">
      <c r="A88" s="1" t="s">
        <v>24</v>
      </c>
      <c r="B88" s="1" t="s">
        <v>21</v>
      </c>
      <c r="C88" s="311">
        <f>I29</f>
        <v>350</v>
      </c>
      <c r="D88" s="349">
        <f>$C$88/12</f>
        <v>29.166666666666668</v>
      </c>
      <c r="E88" s="349">
        <f>$C$88/12</f>
        <v>29.166666666666668</v>
      </c>
      <c r="F88" s="349">
        <f t="shared" ref="F88:AM88" si="81">$C$88/12</f>
        <v>29.166666666666668</v>
      </c>
      <c r="G88" s="349">
        <f t="shared" si="81"/>
        <v>29.166666666666668</v>
      </c>
      <c r="H88" s="349">
        <f t="shared" si="81"/>
        <v>29.166666666666668</v>
      </c>
      <c r="I88" s="349">
        <f t="shared" si="81"/>
        <v>29.166666666666668</v>
      </c>
      <c r="J88" s="349">
        <f t="shared" si="81"/>
        <v>29.166666666666668</v>
      </c>
      <c r="K88" s="349">
        <f t="shared" si="81"/>
        <v>29.166666666666668</v>
      </c>
      <c r="L88" s="349">
        <f t="shared" si="81"/>
        <v>29.166666666666668</v>
      </c>
      <c r="M88" s="349">
        <f t="shared" si="81"/>
        <v>29.166666666666668</v>
      </c>
      <c r="N88" s="349">
        <f t="shared" si="81"/>
        <v>29.166666666666668</v>
      </c>
      <c r="O88" s="349">
        <f t="shared" si="81"/>
        <v>29.166666666666668</v>
      </c>
      <c r="P88" s="349">
        <f t="shared" si="81"/>
        <v>29.166666666666668</v>
      </c>
      <c r="Q88" s="349">
        <f t="shared" si="81"/>
        <v>29.166666666666668</v>
      </c>
      <c r="R88" s="349">
        <f t="shared" si="81"/>
        <v>29.166666666666668</v>
      </c>
      <c r="S88" s="349">
        <f t="shared" si="81"/>
        <v>29.166666666666668</v>
      </c>
      <c r="T88" s="349">
        <f t="shared" si="81"/>
        <v>29.166666666666668</v>
      </c>
      <c r="U88" s="349">
        <f t="shared" si="81"/>
        <v>29.166666666666668</v>
      </c>
      <c r="V88" s="349">
        <f t="shared" si="81"/>
        <v>29.166666666666668</v>
      </c>
      <c r="W88" s="349">
        <f t="shared" si="81"/>
        <v>29.166666666666668</v>
      </c>
      <c r="X88" s="349">
        <f t="shared" si="81"/>
        <v>29.166666666666668</v>
      </c>
      <c r="Y88" s="349">
        <f t="shared" si="81"/>
        <v>29.166666666666668</v>
      </c>
      <c r="Z88" s="349">
        <f t="shared" si="81"/>
        <v>29.166666666666668</v>
      </c>
      <c r="AA88" s="349">
        <f t="shared" si="81"/>
        <v>29.166666666666668</v>
      </c>
      <c r="AB88" s="349">
        <f t="shared" si="81"/>
        <v>29.166666666666668</v>
      </c>
      <c r="AC88" s="349">
        <f t="shared" si="81"/>
        <v>29.166666666666668</v>
      </c>
      <c r="AD88" s="349">
        <f t="shared" si="81"/>
        <v>29.166666666666668</v>
      </c>
      <c r="AE88" s="349">
        <f t="shared" si="81"/>
        <v>29.166666666666668</v>
      </c>
      <c r="AF88" s="349">
        <f t="shared" si="81"/>
        <v>29.166666666666668</v>
      </c>
      <c r="AG88" s="349">
        <f t="shared" si="81"/>
        <v>29.166666666666668</v>
      </c>
      <c r="AH88" s="349">
        <f t="shared" si="81"/>
        <v>29.166666666666668</v>
      </c>
      <c r="AI88" s="349">
        <f t="shared" si="81"/>
        <v>29.166666666666668</v>
      </c>
      <c r="AJ88" s="349">
        <f t="shared" si="81"/>
        <v>29.166666666666668</v>
      </c>
      <c r="AK88" s="349">
        <f t="shared" si="81"/>
        <v>29.166666666666668</v>
      </c>
      <c r="AL88" s="349">
        <f t="shared" si="81"/>
        <v>29.166666666666668</v>
      </c>
      <c r="AM88" s="349">
        <f t="shared" si="81"/>
        <v>29.166666666666668</v>
      </c>
    </row>
    <row r="89" spans="1:39" hidden="1" outlineLevel="1" x14ac:dyDescent="0.3">
      <c r="A89" s="1" t="s">
        <v>25</v>
      </c>
      <c r="B89" s="1" t="s">
        <v>21</v>
      </c>
      <c r="C89" s="350">
        <f>I30</f>
        <v>6.5000000000000002E-2</v>
      </c>
      <c r="D89" s="349">
        <f>$C$89*D85</f>
        <v>29.737500000000001</v>
      </c>
      <c r="E89" s="349">
        <f>$C$89*E85</f>
        <v>30.034875000000003</v>
      </c>
      <c r="F89" s="349">
        <f t="shared" ref="F89:AM89" si="82">$C$89*F85</f>
        <v>30.335223750000004</v>
      </c>
      <c r="G89" s="349">
        <f t="shared" si="82"/>
        <v>30.638575987500001</v>
      </c>
      <c r="H89" s="349">
        <f t="shared" si="82"/>
        <v>30.944961747375004</v>
      </c>
      <c r="I89" s="349">
        <f t="shared" si="82"/>
        <v>31.254411364848753</v>
      </c>
      <c r="J89" s="349">
        <f t="shared" si="82"/>
        <v>31.566955478497235</v>
      </c>
      <c r="K89" s="349">
        <f t="shared" si="82"/>
        <v>31.882625033282206</v>
      </c>
      <c r="L89" s="349">
        <f t="shared" si="82"/>
        <v>32.201451283615029</v>
      </c>
      <c r="M89" s="349">
        <f t="shared" si="82"/>
        <v>32.523465796451184</v>
      </c>
      <c r="N89" s="349">
        <f t="shared" si="82"/>
        <v>32.848700454415699</v>
      </c>
      <c r="O89" s="349">
        <f t="shared" si="82"/>
        <v>33.17718745895985</v>
      </c>
      <c r="P89" s="349">
        <f t="shared" si="82"/>
        <v>33.508959333549456</v>
      </c>
      <c r="Q89" s="349">
        <f t="shared" si="82"/>
        <v>33.844048926884952</v>
      </c>
      <c r="R89" s="349">
        <f t="shared" si="82"/>
        <v>34.182489416153793</v>
      </c>
      <c r="S89" s="349">
        <f t="shared" si="82"/>
        <v>34.524314310315333</v>
      </c>
      <c r="T89" s="349">
        <f t="shared" si="82"/>
        <v>34.86955745341848</v>
      </c>
      <c r="U89" s="349">
        <f t="shared" si="82"/>
        <v>35.21825302795267</v>
      </c>
      <c r="V89" s="349">
        <f t="shared" si="82"/>
        <v>35.570435558232191</v>
      </c>
      <c r="W89" s="349">
        <f t="shared" si="82"/>
        <v>35.926139913814517</v>
      </c>
      <c r="X89" s="349">
        <f t="shared" si="82"/>
        <v>36.285401312952665</v>
      </c>
      <c r="Y89" s="349">
        <f t="shared" si="82"/>
        <v>36.648255326082186</v>
      </c>
      <c r="Z89" s="349">
        <f t="shared" si="82"/>
        <v>37.014737879343009</v>
      </c>
      <c r="AA89" s="349">
        <f t="shared" si="82"/>
        <v>37.384885258136443</v>
      </c>
      <c r="AB89" s="349">
        <f t="shared" si="82"/>
        <v>37.75873411071781</v>
      </c>
      <c r="AC89" s="349">
        <f t="shared" si="82"/>
        <v>38.13632145182499</v>
      </c>
      <c r="AD89" s="349">
        <f t="shared" si="82"/>
        <v>38.517684666343243</v>
      </c>
      <c r="AE89" s="349">
        <f t="shared" si="82"/>
        <v>38.902861513006677</v>
      </c>
      <c r="AF89" s="349">
        <f t="shared" si="82"/>
        <v>39.291890128136735</v>
      </c>
      <c r="AG89" s="349">
        <f t="shared" si="82"/>
        <v>39.684809029418105</v>
      </c>
      <c r="AH89" s="349">
        <f t="shared" si="82"/>
        <v>40.081657119712283</v>
      </c>
      <c r="AI89" s="349">
        <f t="shared" si="82"/>
        <v>40.482473690909416</v>
      </c>
      <c r="AJ89" s="349">
        <f t="shared" si="82"/>
        <v>40.887298427818507</v>
      </c>
      <c r="AK89" s="349">
        <f t="shared" si="82"/>
        <v>41.296171412096697</v>
      </c>
      <c r="AL89" s="349">
        <f t="shared" si="82"/>
        <v>41.709133126217672</v>
      </c>
      <c r="AM89" s="349">
        <f t="shared" si="82"/>
        <v>42.12622445747985</v>
      </c>
    </row>
    <row r="90" spans="1:39" hidden="1" outlineLevel="1" x14ac:dyDescent="0.3">
      <c r="A90" s="1" t="s">
        <v>38</v>
      </c>
      <c r="B90" s="1" t="s">
        <v>21</v>
      </c>
      <c r="C90" s="351">
        <f>I31</f>
        <v>600</v>
      </c>
      <c r="D90" s="349">
        <f>$C$62/12</f>
        <v>50</v>
      </c>
      <c r="E90" s="349">
        <f>$C$62/12</f>
        <v>50</v>
      </c>
      <c r="F90" s="349">
        <f t="shared" ref="F90:AM90" si="83">$C$62/12</f>
        <v>50</v>
      </c>
      <c r="G90" s="349">
        <f t="shared" si="83"/>
        <v>50</v>
      </c>
      <c r="H90" s="349">
        <f t="shared" si="83"/>
        <v>50</v>
      </c>
      <c r="I90" s="349">
        <f t="shared" si="83"/>
        <v>50</v>
      </c>
      <c r="J90" s="349">
        <f t="shared" si="83"/>
        <v>50</v>
      </c>
      <c r="K90" s="349">
        <f t="shared" si="83"/>
        <v>50</v>
      </c>
      <c r="L90" s="349">
        <f t="shared" si="83"/>
        <v>50</v>
      </c>
      <c r="M90" s="349">
        <f t="shared" si="83"/>
        <v>50</v>
      </c>
      <c r="N90" s="349">
        <f t="shared" si="83"/>
        <v>50</v>
      </c>
      <c r="O90" s="349">
        <f t="shared" si="83"/>
        <v>50</v>
      </c>
      <c r="P90" s="349">
        <f t="shared" si="83"/>
        <v>50</v>
      </c>
      <c r="Q90" s="349">
        <f t="shared" si="83"/>
        <v>50</v>
      </c>
      <c r="R90" s="349">
        <f t="shared" si="83"/>
        <v>50</v>
      </c>
      <c r="S90" s="349">
        <f t="shared" si="83"/>
        <v>50</v>
      </c>
      <c r="T90" s="349">
        <f t="shared" si="83"/>
        <v>50</v>
      </c>
      <c r="U90" s="349">
        <f t="shared" si="83"/>
        <v>50</v>
      </c>
      <c r="V90" s="349">
        <f t="shared" si="83"/>
        <v>50</v>
      </c>
      <c r="W90" s="349">
        <f t="shared" si="83"/>
        <v>50</v>
      </c>
      <c r="X90" s="349">
        <f t="shared" si="83"/>
        <v>50</v>
      </c>
      <c r="Y90" s="349">
        <f t="shared" si="83"/>
        <v>50</v>
      </c>
      <c r="Z90" s="349">
        <f t="shared" si="83"/>
        <v>50</v>
      </c>
      <c r="AA90" s="349">
        <f t="shared" si="83"/>
        <v>50</v>
      </c>
      <c r="AB90" s="349">
        <f t="shared" si="83"/>
        <v>50</v>
      </c>
      <c r="AC90" s="349">
        <f t="shared" si="83"/>
        <v>50</v>
      </c>
      <c r="AD90" s="349">
        <f t="shared" si="83"/>
        <v>50</v>
      </c>
      <c r="AE90" s="349">
        <f t="shared" si="83"/>
        <v>50</v>
      </c>
      <c r="AF90" s="349">
        <f t="shared" si="83"/>
        <v>50</v>
      </c>
      <c r="AG90" s="349">
        <f t="shared" si="83"/>
        <v>50</v>
      </c>
      <c r="AH90" s="349">
        <f t="shared" si="83"/>
        <v>50</v>
      </c>
      <c r="AI90" s="349">
        <f t="shared" si="83"/>
        <v>50</v>
      </c>
      <c r="AJ90" s="349">
        <f t="shared" si="83"/>
        <v>50</v>
      </c>
      <c r="AK90" s="349">
        <f t="shared" si="83"/>
        <v>50</v>
      </c>
      <c r="AL90" s="349">
        <f t="shared" si="83"/>
        <v>50</v>
      </c>
      <c r="AM90" s="349">
        <f t="shared" si="83"/>
        <v>50</v>
      </c>
    </row>
    <row r="91" spans="1:39" hidden="1" outlineLevel="1" x14ac:dyDescent="0.3">
      <c r="A91" s="69" t="s">
        <v>31</v>
      </c>
      <c r="B91" s="69" t="s">
        <v>16</v>
      </c>
      <c r="D91" s="349">
        <f t="shared" ref="D91:AM91" si="84">$K$34*D41</f>
        <v>245.55416666666667</v>
      </c>
      <c r="E91" s="349">
        <f t="shared" si="84"/>
        <v>248.00970833333335</v>
      </c>
      <c r="F91" s="349">
        <f t="shared" si="84"/>
        <v>250.48980541666668</v>
      </c>
      <c r="G91" s="349">
        <f t="shared" si="84"/>
        <v>252.99470347083334</v>
      </c>
      <c r="H91" s="349">
        <f t="shared" si="84"/>
        <v>255.5246505055417</v>
      </c>
      <c r="I91" s="349">
        <f t="shared" si="84"/>
        <v>258.07989701059711</v>
      </c>
      <c r="J91" s="349">
        <f t="shared" si="84"/>
        <v>260.66069598070305</v>
      </c>
      <c r="K91" s="349">
        <f t="shared" si="84"/>
        <v>263.26730294051004</v>
      </c>
      <c r="L91" s="349">
        <f t="shared" si="84"/>
        <v>265.89997596991515</v>
      </c>
      <c r="M91" s="349">
        <f t="shared" si="84"/>
        <v>268.55897572961436</v>
      </c>
      <c r="N91" s="349">
        <f t="shared" si="84"/>
        <v>271.24456548691052</v>
      </c>
      <c r="O91" s="349">
        <f t="shared" si="84"/>
        <v>273.95701114177956</v>
      </c>
      <c r="P91" s="349">
        <f t="shared" si="84"/>
        <v>276.69658125319739</v>
      </c>
      <c r="Q91" s="349">
        <f t="shared" si="84"/>
        <v>279.46354706572941</v>
      </c>
      <c r="R91" s="349">
        <f t="shared" si="84"/>
        <v>282.25818253638664</v>
      </c>
      <c r="S91" s="349">
        <f t="shared" si="84"/>
        <v>285.08076436175048</v>
      </c>
      <c r="T91" s="349">
        <f t="shared" si="84"/>
        <v>287.93157200536803</v>
      </c>
      <c r="U91" s="349">
        <f t="shared" si="84"/>
        <v>290.81088772542171</v>
      </c>
      <c r="V91" s="349">
        <f t="shared" si="84"/>
        <v>293.71899660267587</v>
      </c>
      <c r="W91" s="349">
        <f t="shared" si="84"/>
        <v>296.65618656870265</v>
      </c>
      <c r="X91" s="349">
        <f t="shared" si="84"/>
        <v>299.62274843438968</v>
      </c>
      <c r="Y91" s="349">
        <f t="shared" si="84"/>
        <v>302.61897591873355</v>
      </c>
      <c r="Z91" s="349">
        <f t="shared" si="84"/>
        <v>305.64516567792094</v>
      </c>
      <c r="AA91" s="349">
        <f t="shared" si="84"/>
        <v>308.70161733470013</v>
      </c>
      <c r="AB91" s="349">
        <f t="shared" si="84"/>
        <v>311.78863350804716</v>
      </c>
      <c r="AC91" s="349">
        <f t="shared" si="84"/>
        <v>314.90651984312768</v>
      </c>
      <c r="AD91" s="349">
        <f t="shared" si="84"/>
        <v>318.05558504155897</v>
      </c>
      <c r="AE91" s="349">
        <f t="shared" si="84"/>
        <v>321.23614089197451</v>
      </c>
      <c r="AF91" s="349">
        <f t="shared" si="84"/>
        <v>324.44850230089429</v>
      </c>
      <c r="AG91" s="349">
        <f t="shared" si="84"/>
        <v>327.6929873239032</v>
      </c>
      <c r="AH91" s="349">
        <f t="shared" si="84"/>
        <v>330.96991719714225</v>
      </c>
      <c r="AI91" s="349">
        <f t="shared" si="84"/>
        <v>334.27961636911368</v>
      </c>
      <c r="AJ91" s="349">
        <f t="shared" si="84"/>
        <v>337.62241253280484</v>
      </c>
      <c r="AK91" s="349">
        <f t="shared" si="84"/>
        <v>340.99863665813291</v>
      </c>
      <c r="AL91" s="349">
        <f t="shared" si="84"/>
        <v>344.4086230247143</v>
      </c>
      <c r="AM91" s="349">
        <f t="shared" si="84"/>
        <v>347.85270925496144</v>
      </c>
    </row>
    <row r="92" spans="1:39" hidden="1" outlineLevel="1" x14ac:dyDescent="0.3"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</row>
    <row r="93" spans="1:39" hidden="1" outlineLevel="1" x14ac:dyDescent="0.3">
      <c r="A93" s="95" t="s">
        <v>61</v>
      </c>
      <c r="B93" s="95"/>
      <c r="C93" s="95"/>
      <c r="D93" s="352">
        <f>SUM(D85:D91)</f>
        <v>936.95833333333326</v>
      </c>
      <c r="E93" s="352">
        <f>SUM(E85:E91)</f>
        <v>945.53625000000011</v>
      </c>
      <c r="F93" s="352">
        <f t="shared" ref="F93:AM93" si="85">SUM(F85:F91)</f>
        <v>954.19994583333323</v>
      </c>
      <c r="G93" s="352">
        <f t="shared" si="85"/>
        <v>962.9502786249999</v>
      </c>
      <c r="H93" s="352">
        <f t="shared" si="85"/>
        <v>971.78811474458337</v>
      </c>
      <c r="I93" s="352">
        <f t="shared" si="85"/>
        <v>980.71432922536246</v>
      </c>
      <c r="J93" s="352">
        <f t="shared" si="85"/>
        <v>989.72980585094933</v>
      </c>
      <c r="K93" s="352">
        <f t="shared" si="85"/>
        <v>998.83543724279218</v>
      </c>
      <c r="L93" s="352">
        <f t="shared" si="85"/>
        <v>1008.0321249485535</v>
      </c>
      <c r="M93" s="352">
        <f t="shared" si="85"/>
        <v>1017.3207795313724</v>
      </c>
      <c r="N93" s="352">
        <f t="shared" si="85"/>
        <v>1026.7023206600195</v>
      </c>
      <c r="O93" s="352">
        <f t="shared" si="85"/>
        <v>1036.1776771999528</v>
      </c>
      <c r="P93" s="352">
        <f t="shared" si="85"/>
        <v>1045.7477873052858</v>
      </c>
      <c r="Q93" s="352">
        <f t="shared" si="85"/>
        <v>1055.4135985116723</v>
      </c>
      <c r="R93" s="352">
        <f t="shared" si="85"/>
        <v>1065.1760678301221</v>
      </c>
      <c r="S93" s="352">
        <f t="shared" si="85"/>
        <v>1075.0361618417564</v>
      </c>
      <c r="T93" s="352">
        <f t="shared" si="85"/>
        <v>1084.9948567935076</v>
      </c>
      <c r="U93" s="352">
        <f t="shared" si="85"/>
        <v>1095.053138694776</v>
      </c>
      <c r="V93" s="352">
        <f t="shared" si="85"/>
        <v>1105.2120034150569</v>
      </c>
      <c r="W93" s="352">
        <f t="shared" si="85"/>
        <v>1115.4724567825408</v>
      </c>
      <c r="X93" s="352">
        <f t="shared" si="85"/>
        <v>1125.8355146836996</v>
      </c>
      <c r="Y93" s="352">
        <f t="shared" si="85"/>
        <v>1136.3022031638698</v>
      </c>
      <c r="Z93" s="352">
        <f t="shared" si="85"/>
        <v>1146.8735585288418</v>
      </c>
      <c r="AA93" s="352">
        <f t="shared" si="85"/>
        <v>1157.5506274474637</v>
      </c>
      <c r="AB93" s="352">
        <f t="shared" si="85"/>
        <v>1168.3344670552717</v>
      </c>
      <c r="AC93" s="352">
        <f t="shared" si="85"/>
        <v>1179.2261450591579</v>
      </c>
      <c r="AD93" s="352">
        <f t="shared" si="85"/>
        <v>1190.2267398430829</v>
      </c>
      <c r="AE93" s="352">
        <f t="shared" si="85"/>
        <v>1201.3373405748471</v>
      </c>
      <c r="AF93" s="352">
        <f t="shared" si="85"/>
        <v>1212.5590473139289</v>
      </c>
      <c r="AG93" s="352">
        <f t="shared" si="85"/>
        <v>1223.8929711204014</v>
      </c>
      <c r="AH93" s="352">
        <f t="shared" si="85"/>
        <v>1235.3402341649387</v>
      </c>
      <c r="AI93" s="352">
        <f t="shared" si="85"/>
        <v>1246.9019698399215</v>
      </c>
      <c r="AJ93" s="352">
        <f t="shared" si="85"/>
        <v>1258.5793228716543</v>
      </c>
      <c r="AK93" s="352">
        <f t="shared" si="85"/>
        <v>1270.3734494337041</v>
      </c>
      <c r="AL93" s="352">
        <f t="shared" si="85"/>
        <v>1282.2855172613747</v>
      </c>
      <c r="AM93" s="352">
        <f t="shared" si="85"/>
        <v>1294.3167057673218</v>
      </c>
    </row>
    <row r="94" spans="1:39" hidden="1" outlineLevel="1" x14ac:dyDescent="0.3">
      <c r="A94" s="92" t="s">
        <v>62</v>
      </c>
      <c r="B94" s="92"/>
      <c r="C94" s="92"/>
      <c r="D94" s="353">
        <f>D83-D93</f>
        <v>3563.041666666667</v>
      </c>
      <c r="E94" s="353">
        <f>E83-E93</f>
        <v>3599.4637499999999</v>
      </c>
      <c r="F94" s="353">
        <f t="shared" ref="F94:AM94" si="86">F83-F93</f>
        <v>3636.2500541666668</v>
      </c>
      <c r="G94" s="353">
        <f t="shared" si="86"/>
        <v>3673.4042213749995</v>
      </c>
      <c r="H94" s="353">
        <f t="shared" si="86"/>
        <v>3710.9299302554164</v>
      </c>
      <c r="I94" s="353">
        <f t="shared" si="86"/>
        <v>3748.8308962246374</v>
      </c>
      <c r="J94" s="353">
        <f t="shared" si="86"/>
        <v>3787.1108718535497</v>
      </c>
      <c r="K94" s="353">
        <f t="shared" si="86"/>
        <v>3825.7736472387523</v>
      </c>
      <c r="L94" s="353">
        <f t="shared" si="86"/>
        <v>3864.8230503778068</v>
      </c>
      <c r="M94" s="353">
        <f t="shared" si="86"/>
        <v>3904.2629475482513</v>
      </c>
      <c r="N94" s="353">
        <f t="shared" si="86"/>
        <v>3944.0972436904003</v>
      </c>
      <c r="O94" s="353">
        <f t="shared" si="86"/>
        <v>3984.3298827939707</v>
      </c>
      <c r="P94" s="353">
        <f t="shared" si="86"/>
        <v>4024.9648482885777</v>
      </c>
      <c r="Q94" s="353">
        <f t="shared" si="86"/>
        <v>4066.0061634381304</v>
      </c>
      <c r="R94" s="353">
        <f t="shared" si="86"/>
        <v>4107.4578917391791</v>
      </c>
      <c r="S94" s="353">
        <f t="shared" si="86"/>
        <v>4149.3241373232368</v>
      </c>
      <c r="T94" s="353">
        <f t="shared" si="86"/>
        <v>4191.609045363135</v>
      </c>
      <c r="U94" s="353">
        <f t="shared" si="86"/>
        <v>4234.3168024834331</v>
      </c>
      <c r="V94" s="353">
        <f t="shared" si="86"/>
        <v>4277.4516371749341</v>
      </c>
      <c r="W94" s="353">
        <f t="shared" si="86"/>
        <v>4321.0178202133502</v>
      </c>
      <c r="X94" s="353">
        <f t="shared" si="86"/>
        <v>4365.0196650821508</v>
      </c>
      <c r="Y94" s="353">
        <f t="shared" si="86"/>
        <v>4409.4615283996391</v>
      </c>
      <c r="Z94" s="353">
        <f t="shared" si="86"/>
        <v>4454.3478103503021</v>
      </c>
      <c r="AA94" s="353">
        <f t="shared" si="86"/>
        <v>4499.6829551204719</v>
      </c>
      <c r="AB94" s="353">
        <f t="shared" si="86"/>
        <v>4545.4714513383433</v>
      </c>
      <c r="AC94" s="353">
        <f t="shared" si="86"/>
        <v>4591.7178325183941</v>
      </c>
      <c r="AD94" s="353">
        <f t="shared" si="86"/>
        <v>4638.4266775102442</v>
      </c>
      <c r="AE94" s="353">
        <f t="shared" si="86"/>
        <v>4685.6026109520135</v>
      </c>
      <c r="AF94" s="353">
        <f t="shared" si="86"/>
        <v>4733.2503037281995</v>
      </c>
      <c r="AG94" s="353">
        <f t="shared" si="86"/>
        <v>4781.3744734321481</v>
      </c>
      <c r="AH94" s="353">
        <f t="shared" si="86"/>
        <v>4829.9798848331375</v>
      </c>
      <c r="AI94" s="353">
        <f t="shared" si="86"/>
        <v>4879.0713503481356</v>
      </c>
      <c r="AJ94" s="353">
        <f t="shared" si="86"/>
        <v>4928.6537305182828</v>
      </c>
      <c r="AK94" s="353">
        <f t="shared" si="86"/>
        <v>4978.7319344901334</v>
      </c>
      <c r="AL94" s="353">
        <f t="shared" si="86"/>
        <v>5029.3109205017026</v>
      </c>
      <c r="AM94" s="353">
        <f t="shared" si="86"/>
        <v>5080.3956963733863</v>
      </c>
    </row>
    <row r="95" spans="1:39" hidden="1" outlineLevel="1" x14ac:dyDescent="0.3">
      <c r="A95" s="82" t="s">
        <v>63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</row>
    <row r="96" spans="1:39" hidden="1" outlineLevel="1" x14ac:dyDescent="0.3">
      <c r="A96" s="69" t="s">
        <v>65</v>
      </c>
      <c r="B96" s="69" t="s">
        <v>67</v>
      </c>
      <c r="C96" s="355">
        <f>U25</f>
        <v>40</v>
      </c>
      <c r="D96" s="349">
        <f>$C$96</f>
        <v>40</v>
      </c>
      <c r="E96" s="349">
        <f>$C$96</f>
        <v>40</v>
      </c>
      <c r="F96" s="349">
        <f t="shared" ref="F96:AM96" si="87">$C$96</f>
        <v>40</v>
      </c>
      <c r="G96" s="349">
        <f t="shared" si="87"/>
        <v>40</v>
      </c>
      <c r="H96" s="349">
        <f t="shared" si="87"/>
        <v>40</v>
      </c>
      <c r="I96" s="349">
        <f t="shared" si="87"/>
        <v>40</v>
      </c>
      <c r="J96" s="349">
        <f t="shared" si="87"/>
        <v>40</v>
      </c>
      <c r="K96" s="349">
        <f t="shared" si="87"/>
        <v>40</v>
      </c>
      <c r="L96" s="349">
        <f t="shared" si="87"/>
        <v>40</v>
      </c>
      <c r="M96" s="349">
        <f t="shared" si="87"/>
        <v>40</v>
      </c>
      <c r="N96" s="349">
        <f t="shared" si="87"/>
        <v>40</v>
      </c>
      <c r="O96" s="349">
        <f t="shared" si="87"/>
        <v>40</v>
      </c>
      <c r="P96" s="349">
        <f t="shared" si="87"/>
        <v>40</v>
      </c>
      <c r="Q96" s="349">
        <f t="shared" si="87"/>
        <v>40</v>
      </c>
      <c r="R96" s="349">
        <f t="shared" si="87"/>
        <v>40</v>
      </c>
      <c r="S96" s="349">
        <f t="shared" si="87"/>
        <v>40</v>
      </c>
      <c r="T96" s="349">
        <f t="shared" si="87"/>
        <v>40</v>
      </c>
      <c r="U96" s="349">
        <f t="shared" si="87"/>
        <v>40</v>
      </c>
      <c r="V96" s="349">
        <f t="shared" si="87"/>
        <v>40</v>
      </c>
      <c r="W96" s="349">
        <f t="shared" si="87"/>
        <v>40</v>
      </c>
      <c r="X96" s="349">
        <f t="shared" si="87"/>
        <v>40</v>
      </c>
      <c r="Y96" s="349">
        <f t="shared" si="87"/>
        <v>40</v>
      </c>
      <c r="Z96" s="349">
        <f t="shared" si="87"/>
        <v>40</v>
      </c>
      <c r="AA96" s="349">
        <f t="shared" si="87"/>
        <v>40</v>
      </c>
      <c r="AB96" s="349">
        <f t="shared" si="87"/>
        <v>40</v>
      </c>
      <c r="AC96" s="349">
        <f t="shared" si="87"/>
        <v>40</v>
      </c>
      <c r="AD96" s="349">
        <f t="shared" si="87"/>
        <v>40</v>
      </c>
      <c r="AE96" s="349">
        <f t="shared" si="87"/>
        <v>40</v>
      </c>
      <c r="AF96" s="349">
        <f t="shared" si="87"/>
        <v>40</v>
      </c>
      <c r="AG96" s="349">
        <f t="shared" si="87"/>
        <v>40</v>
      </c>
      <c r="AH96" s="349">
        <f t="shared" si="87"/>
        <v>40</v>
      </c>
      <c r="AI96" s="349">
        <f t="shared" si="87"/>
        <v>40</v>
      </c>
      <c r="AJ96" s="349">
        <f t="shared" si="87"/>
        <v>40</v>
      </c>
      <c r="AK96" s="349">
        <f t="shared" si="87"/>
        <v>40</v>
      </c>
      <c r="AL96" s="349">
        <f t="shared" si="87"/>
        <v>40</v>
      </c>
      <c r="AM96" s="349">
        <f t="shared" si="87"/>
        <v>40</v>
      </c>
    </row>
    <row r="97" spans="1:39" hidden="1" outlineLevel="1" x14ac:dyDescent="0.3">
      <c r="A97" s="69" t="s">
        <v>45</v>
      </c>
      <c r="B97" s="69" t="s">
        <v>64</v>
      </c>
      <c r="C97" s="356">
        <f>V29</f>
        <v>0.15</v>
      </c>
      <c r="D97" s="349">
        <f>$C$97*D83</f>
        <v>675</v>
      </c>
      <c r="E97" s="349">
        <f>$C$97*E83</f>
        <v>681.75</v>
      </c>
      <c r="F97" s="349">
        <f t="shared" ref="F97:AM97" si="88">$C$97*F83</f>
        <v>688.5675</v>
      </c>
      <c r="G97" s="349">
        <f t="shared" si="88"/>
        <v>695.45317499999987</v>
      </c>
      <c r="H97" s="349">
        <f t="shared" si="88"/>
        <v>702.40770674999987</v>
      </c>
      <c r="I97" s="349">
        <f t="shared" si="88"/>
        <v>709.43178381749988</v>
      </c>
      <c r="J97" s="349">
        <f t="shared" si="88"/>
        <v>716.52610165567489</v>
      </c>
      <c r="K97" s="349">
        <f t="shared" si="88"/>
        <v>723.69136267223166</v>
      </c>
      <c r="L97" s="349">
        <f t="shared" si="88"/>
        <v>730.92827629895396</v>
      </c>
      <c r="M97" s="349">
        <f t="shared" si="88"/>
        <v>738.23755906194356</v>
      </c>
      <c r="N97" s="349">
        <f t="shared" si="88"/>
        <v>745.61993465256296</v>
      </c>
      <c r="O97" s="349">
        <f t="shared" si="88"/>
        <v>753.07613399908848</v>
      </c>
      <c r="P97" s="349">
        <f t="shared" si="88"/>
        <v>760.60689533907953</v>
      </c>
      <c r="Q97" s="349">
        <f t="shared" si="88"/>
        <v>768.21296429247036</v>
      </c>
      <c r="R97" s="349">
        <f t="shared" si="88"/>
        <v>775.89509393539504</v>
      </c>
      <c r="S97" s="349">
        <f t="shared" si="88"/>
        <v>783.65404487474893</v>
      </c>
      <c r="T97" s="349">
        <f t="shared" si="88"/>
        <v>791.49058532349648</v>
      </c>
      <c r="U97" s="349">
        <f t="shared" si="88"/>
        <v>799.40549117673129</v>
      </c>
      <c r="V97" s="349">
        <f t="shared" si="88"/>
        <v>807.3995460884986</v>
      </c>
      <c r="W97" s="349">
        <f t="shared" si="88"/>
        <v>815.47354154938364</v>
      </c>
      <c r="X97" s="349">
        <f t="shared" si="88"/>
        <v>823.6282769648775</v>
      </c>
      <c r="Y97" s="349">
        <f t="shared" si="88"/>
        <v>831.86455973452621</v>
      </c>
      <c r="Z97" s="349">
        <f t="shared" si="88"/>
        <v>840.18320533187148</v>
      </c>
      <c r="AA97" s="349">
        <f t="shared" si="88"/>
        <v>848.58503738519028</v>
      </c>
      <c r="AB97" s="349">
        <f t="shared" si="88"/>
        <v>857.07088775904219</v>
      </c>
      <c r="AC97" s="349">
        <f t="shared" si="88"/>
        <v>865.6415966366327</v>
      </c>
      <c r="AD97" s="349">
        <f t="shared" si="88"/>
        <v>874.29801260299905</v>
      </c>
      <c r="AE97" s="349">
        <f t="shared" si="88"/>
        <v>883.04099272902909</v>
      </c>
      <c r="AF97" s="349">
        <f t="shared" si="88"/>
        <v>891.87140265631922</v>
      </c>
      <c r="AG97" s="349">
        <f t="shared" si="88"/>
        <v>900.79011668288251</v>
      </c>
      <c r="AH97" s="349">
        <f t="shared" si="88"/>
        <v>909.79801784971141</v>
      </c>
      <c r="AI97" s="349">
        <f t="shared" si="88"/>
        <v>918.89599802820851</v>
      </c>
      <c r="AJ97" s="349">
        <f t="shared" si="88"/>
        <v>928.08495800849062</v>
      </c>
      <c r="AK97" s="349">
        <f t="shared" si="88"/>
        <v>937.36580758857554</v>
      </c>
      <c r="AL97" s="349">
        <f t="shared" si="88"/>
        <v>946.73946566446148</v>
      </c>
      <c r="AM97" s="349">
        <f t="shared" si="88"/>
        <v>956.20686032110621</v>
      </c>
    </row>
    <row r="98" spans="1:39" hidden="1" outlineLevel="1" x14ac:dyDescent="0.3">
      <c r="A98" s="69" t="s">
        <v>48</v>
      </c>
      <c r="B98" s="69" t="s">
        <v>64</v>
      </c>
      <c r="C98" s="16"/>
      <c r="D98" s="349">
        <f t="shared" ref="D98:AM98" si="89">$V$30*D41</f>
        <v>675</v>
      </c>
      <c r="E98" s="349">
        <f t="shared" si="89"/>
        <v>681.75</v>
      </c>
      <c r="F98" s="349">
        <f t="shared" si="89"/>
        <v>688.56750000000011</v>
      </c>
      <c r="G98" s="349">
        <f t="shared" si="89"/>
        <v>695.45317499999999</v>
      </c>
      <c r="H98" s="349">
        <f t="shared" si="89"/>
        <v>702.4077067500001</v>
      </c>
      <c r="I98" s="349">
        <f t="shared" si="89"/>
        <v>709.43178381749999</v>
      </c>
      <c r="J98" s="349">
        <f t="shared" si="89"/>
        <v>716.52610165567489</v>
      </c>
      <c r="K98" s="349">
        <f t="shared" si="89"/>
        <v>723.69136267223166</v>
      </c>
      <c r="L98" s="349">
        <f t="shared" si="89"/>
        <v>730.92827629895396</v>
      </c>
      <c r="M98" s="349">
        <f t="shared" si="89"/>
        <v>738.23755906194356</v>
      </c>
      <c r="N98" s="349">
        <f t="shared" si="89"/>
        <v>745.61993465256307</v>
      </c>
      <c r="O98" s="349">
        <f t="shared" si="89"/>
        <v>753.0761339990886</v>
      </c>
      <c r="P98" s="349">
        <f t="shared" si="89"/>
        <v>760.60689533907964</v>
      </c>
      <c r="Q98" s="349">
        <f t="shared" si="89"/>
        <v>768.21296429247047</v>
      </c>
      <c r="R98" s="349">
        <f t="shared" si="89"/>
        <v>775.89509393539504</v>
      </c>
      <c r="S98" s="349">
        <f t="shared" si="89"/>
        <v>783.65404487474893</v>
      </c>
      <c r="T98" s="349">
        <f t="shared" si="89"/>
        <v>791.49058532349648</v>
      </c>
      <c r="U98" s="349">
        <f t="shared" si="89"/>
        <v>799.4054911767314</v>
      </c>
      <c r="V98" s="349">
        <f t="shared" si="89"/>
        <v>807.39954608849871</v>
      </c>
      <c r="W98" s="349">
        <f t="shared" si="89"/>
        <v>815.47354154938364</v>
      </c>
      <c r="X98" s="349">
        <f t="shared" si="89"/>
        <v>823.6282769648775</v>
      </c>
      <c r="Y98" s="349">
        <f t="shared" si="89"/>
        <v>831.86455973452632</v>
      </c>
      <c r="Z98" s="349">
        <f t="shared" si="89"/>
        <v>840.18320533187159</v>
      </c>
      <c r="AA98" s="349">
        <f t="shared" si="89"/>
        <v>848.58503738519039</v>
      </c>
      <c r="AB98" s="349">
        <f t="shared" si="89"/>
        <v>857.07088775904231</v>
      </c>
      <c r="AC98" s="349">
        <f t="shared" si="89"/>
        <v>865.64159663663281</v>
      </c>
      <c r="AD98" s="349">
        <f t="shared" si="89"/>
        <v>874.29801260299917</v>
      </c>
      <c r="AE98" s="349">
        <f t="shared" si="89"/>
        <v>883.04099272902909</v>
      </c>
      <c r="AF98" s="349">
        <f t="shared" si="89"/>
        <v>891.87140265631945</v>
      </c>
      <c r="AG98" s="349">
        <f t="shared" si="89"/>
        <v>900.79011668288263</v>
      </c>
      <c r="AH98" s="349">
        <f t="shared" si="89"/>
        <v>909.79801784971141</v>
      </c>
      <c r="AI98" s="349">
        <f t="shared" si="89"/>
        <v>918.89599802820862</v>
      </c>
      <c r="AJ98" s="349">
        <f t="shared" si="89"/>
        <v>928.08495800849073</v>
      </c>
      <c r="AK98" s="349">
        <f t="shared" si="89"/>
        <v>937.36580758857576</v>
      </c>
      <c r="AL98" s="349">
        <f t="shared" si="89"/>
        <v>946.73946566446159</v>
      </c>
      <c r="AM98" s="349">
        <f t="shared" si="89"/>
        <v>956.20686032110621</v>
      </c>
    </row>
    <row r="99" spans="1:39" hidden="1" outlineLevel="1" x14ac:dyDescent="0.3">
      <c r="A99" s="69" t="s">
        <v>46</v>
      </c>
      <c r="B99" s="69" t="s">
        <v>64</v>
      </c>
      <c r="C99" s="311">
        <f>V69</f>
        <v>268.0566493013817</v>
      </c>
      <c r="D99" s="349">
        <f t="shared" ref="D99:AM99" si="90">$V$31*D41</f>
        <v>22.5</v>
      </c>
      <c r="E99" s="349">
        <f t="shared" si="90"/>
        <v>22.724999999999998</v>
      </c>
      <c r="F99" s="349">
        <f t="shared" si="90"/>
        <v>22.952249999999999</v>
      </c>
      <c r="G99" s="349">
        <f t="shared" si="90"/>
        <v>23.181772499999997</v>
      </c>
      <c r="H99" s="349">
        <f t="shared" si="90"/>
        <v>23.413590225</v>
      </c>
      <c r="I99" s="349">
        <f t="shared" si="90"/>
        <v>23.647726127249999</v>
      </c>
      <c r="J99" s="349">
        <f t="shared" si="90"/>
        <v>23.884203388522497</v>
      </c>
      <c r="K99" s="349">
        <f t="shared" si="90"/>
        <v>24.123045422407721</v>
      </c>
      <c r="L99" s="349">
        <f t="shared" si="90"/>
        <v>24.364275876631798</v>
      </c>
      <c r="M99" s="349">
        <f t="shared" si="90"/>
        <v>24.607918635398118</v>
      </c>
      <c r="N99" s="349">
        <f t="shared" si="90"/>
        <v>24.853997821752099</v>
      </c>
      <c r="O99" s="349">
        <f t="shared" si="90"/>
        <v>25.102537799969618</v>
      </c>
      <c r="P99" s="349">
        <f t="shared" si="90"/>
        <v>25.353563177969317</v>
      </c>
      <c r="Q99" s="349">
        <f t="shared" si="90"/>
        <v>25.607098809749012</v>
      </c>
      <c r="R99" s="349">
        <f t="shared" si="90"/>
        <v>25.863169797846499</v>
      </c>
      <c r="S99" s="349">
        <f t="shared" si="90"/>
        <v>26.121801495824965</v>
      </c>
      <c r="T99" s="349">
        <f t="shared" si="90"/>
        <v>26.383019510783214</v>
      </c>
      <c r="U99" s="349">
        <f t="shared" si="90"/>
        <v>26.646849705891047</v>
      </c>
      <c r="V99" s="349">
        <f t="shared" si="90"/>
        <v>26.913318202949952</v>
      </c>
      <c r="W99" s="349">
        <f t="shared" si="90"/>
        <v>27.182451384979451</v>
      </c>
      <c r="X99" s="349">
        <f t="shared" si="90"/>
        <v>27.454275898829248</v>
      </c>
      <c r="Y99" s="349">
        <f t="shared" si="90"/>
        <v>27.728818657817541</v>
      </c>
      <c r="Z99" s="349">
        <f t="shared" si="90"/>
        <v>28.006106844395717</v>
      </c>
      <c r="AA99" s="349">
        <f t="shared" si="90"/>
        <v>28.286167912839677</v>
      </c>
      <c r="AB99" s="349">
        <f t="shared" si="90"/>
        <v>28.569029591968075</v>
      </c>
      <c r="AC99" s="349">
        <f t="shared" si="90"/>
        <v>28.854719887887757</v>
      </c>
      <c r="AD99" s="349">
        <f t="shared" si="90"/>
        <v>29.143267086766635</v>
      </c>
      <c r="AE99" s="349">
        <f t="shared" si="90"/>
        <v>29.434699757634302</v>
      </c>
      <c r="AF99" s="349">
        <f t="shared" si="90"/>
        <v>29.729046755210643</v>
      </c>
      <c r="AG99" s="349">
        <f t="shared" si="90"/>
        <v>30.026337222762752</v>
      </c>
      <c r="AH99" s="349">
        <f t="shared" si="90"/>
        <v>30.326600594990378</v>
      </c>
      <c r="AI99" s="349">
        <f t="shared" si="90"/>
        <v>30.629866600940282</v>
      </c>
      <c r="AJ99" s="349">
        <f t="shared" si="90"/>
        <v>30.93616526694969</v>
      </c>
      <c r="AK99" s="349">
        <f t="shared" si="90"/>
        <v>31.245526919619188</v>
      </c>
      <c r="AL99" s="349">
        <f t="shared" si="90"/>
        <v>31.557982188815384</v>
      </c>
      <c r="AM99" s="349">
        <f t="shared" si="90"/>
        <v>31.873562010703537</v>
      </c>
    </row>
    <row r="100" spans="1:39" hidden="1" outlineLevel="1" x14ac:dyDescent="0.3">
      <c r="A100" s="69" t="s">
        <v>66</v>
      </c>
      <c r="B100" s="69" t="s">
        <v>68</v>
      </c>
      <c r="D100" s="349">
        <f t="shared" ref="D100:H100" si="91">$D$45/12</f>
        <v>2916.6666666666665</v>
      </c>
      <c r="E100" s="349">
        <f t="shared" si="91"/>
        <v>2916.6666666666665</v>
      </c>
      <c r="F100" s="349">
        <f t="shared" si="91"/>
        <v>2916.6666666666665</v>
      </c>
      <c r="G100" s="349">
        <f t="shared" si="91"/>
        <v>2916.6666666666665</v>
      </c>
      <c r="H100" s="349">
        <f t="shared" si="91"/>
        <v>2916.6666666666665</v>
      </c>
      <c r="I100" s="349">
        <f t="shared" ref="I100:O100" si="92">$D$45/12</f>
        <v>2916.6666666666665</v>
      </c>
      <c r="J100" s="349">
        <f t="shared" si="92"/>
        <v>2916.6666666666665</v>
      </c>
      <c r="K100" s="349">
        <f t="shared" si="92"/>
        <v>2916.6666666666665</v>
      </c>
      <c r="L100" s="349">
        <f t="shared" si="92"/>
        <v>2916.6666666666665</v>
      </c>
      <c r="M100" s="349">
        <f t="shared" si="92"/>
        <v>2916.6666666666665</v>
      </c>
      <c r="N100" s="349">
        <f t="shared" si="92"/>
        <v>2916.6666666666665</v>
      </c>
      <c r="O100" s="349">
        <f t="shared" si="92"/>
        <v>2916.6666666666665</v>
      </c>
      <c r="P100" s="349">
        <f t="shared" ref="P100:AA100" si="93">$E$45/12</f>
        <v>3266.6666666666674</v>
      </c>
      <c r="Q100" s="349">
        <f t="shared" si="93"/>
        <v>3266.6666666666674</v>
      </c>
      <c r="R100" s="349">
        <f t="shared" si="93"/>
        <v>3266.6666666666674</v>
      </c>
      <c r="S100" s="349">
        <f t="shared" si="93"/>
        <v>3266.6666666666674</v>
      </c>
      <c r="T100" s="349">
        <f t="shared" si="93"/>
        <v>3266.6666666666674</v>
      </c>
      <c r="U100" s="349">
        <f t="shared" si="93"/>
        <v>3266.6666666666674</v>
      </c>
      <c r="V100" s="349">
        <f t="shared" si="93"/>
        <v>3266.6666666666674</v>
      </c>
      <c r="W100" s="349">
        <f t="shared" si="93"/>
        <v>3266.6666666666674</v>
      </c>
      <c r="X100" s="349">
        <f t="shared" si="93"/>
        <v>3266.6666666666674</v>
      </c>
      <c r="Y100" s="349">
        <f t="shared" si="93"/>
        <v>3266.6666666666674</v>
      </c>
      <c r="Z100" s="349">
        <f t="shared" si="93"/>
        <v>3266.6666666666674</v>
      </c>
      <c r="AA100" s="349">
        <f t="shared" si="93"/>
        <v>3266.6666666666674</v>
      </c>
      <c r="AB100" s="349">
        <f t="shared" ref="AB100:AM100" si="94">$F$45/12</f>
        <v>3658.6666666666679</v>
      </c>
      <c r="AC100" s="349">
        <f t="shared" si="94"/>
        <v>3658.6666666666679</v>
      </c>
      <c r="AD100" s="349">
        <f t="shared" si="94"/>
        <v>3658.6666666666679</v>
      </c>
      <c r="AE100" s="349">
        <f t="shared" si="94"/>
        <v>3658.6666666666679</v>
      </c>
      <c r="AF100" s="349">
        <f t="shared" si="94"/>
        <v>3658.6666666666679</v>
      </c>
      <c r="AG100" s="349">
        <f t="shared" si="94"/>
        <v>3658.6666666666679</v>
      </c>
      <c r="AH100" s="349">
        <f t="shared" si="94"/>
        <v>3658.6666666666679</v>
      </c>
      <c r="AI100" s="349">
        <f t="shared" si="94"/>
        <v>3658.6666666666679</v>
      </c>
      <c r="AJ100" s="349">
        <f t="shared" si="94"/>
        <v>3658.6666666666679</v>
      </c>
      <c r="AK100" s="349">
        <f t="shared" si="94"/>
        <v>3658.6666666666679</v>
      </c>
      <c r="AL100" s="349">
        <f t="shared" si="94"/>
        <v>3658.6666666666679</v>
      </c>
      <c r="AM100" s="349">
        <f t="shared" si="94"/>
        <v>3658.6666666666679</v>
      </c>
    </row>
    <row r="101" spans="1:39" hidden="1" outlineLevel="1" x14ac:dyDescent="0.3">
      <c r="A101" s="69" t="s">
        <v>74</v>
      </c>
      <c r="B101" s="69"/>
      <c r="C101" s="356">
        <f>-P32</f>
        <v>0.1</v>
      </c>
      <c r="D101" s="349">
        <f>$C$101*D83</f>
        <v>450</v>
      </c>
      <c r="E101" s="349">
        <f>$C$101*E83</f>
        <v>454.5</v>
      </c>
      <c r="F101" s="349">
        <f t="shared" ref="F101:AM101" si="95">$C$101*F83</f>
        <v>459.04500000000002</v>
      </c>
      <c r="G101" s="349">
        <f t="shared" si="95"/>
        <v>463.63544999999999</v>
      </c>
      <c r="H101" s="349">
        <f t="shared" si="95"/>
        <v>468.27180449999997</v>
      </c>
      <c r="I101" s="349">
        <f t="shared" si="95"/>
        <v>472.95452254499997</v>
      </c>
      <c r="J101" s="349">
        <f t="shared" si="95"/>
        <v>477.68406777044993</v>
      </c>
      <c r="K101" s="349">
        <f t="shared" si="95"/>
        <v>482.46090844815444</v>
      </c>
      <c r="L101" s="349">
        <f t="shared" si="95"/>
        <v>487.28551753263605</v>
      </c>
      <c r="M101" s="349">
        <f t="shared" si="95"/>
        <v>492.15837270796237</v>
      </c>
      <c r="N101" s="349">
        <f t="shared" si="95"/>
        <v>497.07995643504205</v>
      </c>
      <c r="O101" s="349">
        <f t="shared" si="95"/>
        <v>502.05075599939238</v>
      </c>
      <c r="P101" s="349">
        <f t="shared" si="95"/>
        <v>507.07126355938635</v>
      </c>
      <c r="Q101" s="349">
        <f t="shared" si="95"/>
        <v>512.14197619498032</v>
      </c>
      <c r="R101" s="349">
        <f t="shared" si="95"/>
        <v>517.26339595693014</v>
      </c>
      <c r="S101" s="349">
        <f t="shared" si="95"/>
        <v>522.43602991649936</v>
      </c>
      <c r="T101" s="349">
        <f t="shared" si="95"/>
        <v>527.66039021566428</v>
      </c>
      <c r="U101" s="349">
        <f t="shared" si="95"/>
        <v>532.93699411782097</v>
      </c>
      <c r="V101" s="349">
        <f t="shared" si="95"/>
        <v>538.2663640589991</v>
      </c>
      <c r="W101" s="349">
        <f t="shared" si="95"/>
        <v>543.64902769958906</v>
      </c>
      <c r="X101" s="349">
        <f t="shared" si="95"/>
        <v>549.08551797658504</v>
      </c>
      <c r="Y101" s="349">
        <f t="shared" si="95"/>
        <v>554.57637315635088</v>
      </c>
      <c r="Z101" s="349">
        <f t="shared" si="95"/>
        <v>560.12213688791439</v>
      </c>
      <c r="AA101" s="349">
        <f t="shared" si="95"/>
        <v>565.72335825679363</v>
      </c>
      <c r="AB101" s="349">
        <f t="shared" si="95"/>
        <v>571.3805918393615</v>
      </c>
      <c r="AC101" s="349">
        <f t="shared" si="95"/>
        <v>577.09439775775525</v>
      </c>
      <c r="AD101" s="349">
        <f t="shared" si="95"/>
        <v>582.86534173533278</v>
      </c>
      <c r="AE101" s="349">
        <f t="shared" si="95"/>
        <v>588.69399515268606</v>
      </c>
      <c r="AF101" s="349">
        <f t="shared" si="95"/>
        <v>594.58093510421293</v>
      </c>
      <c r="AG101" s="349">
        <f t="shared" si="95"/>
        <v>600.52674445525497</v>
      </c>
      <c r="AH101" s="349">
        <f t="shared" si="95"/>
        <v>606.53201189980769</v>
      </c>
      <c r="AI101" s="349">
        <f t="shared" si="95"/>
        <v>612.59733201880579</v>
      </c>
      <c r="AJ101" s="349">
        <f t="shared" si="95"/>
        <v>618.72330533899378</v>
      </c>
      <c r="AK101" s="349">
        <f t="shared" si="95"/>
        <v>624.91053839238384</v>
      </c>
      <c r="AL101" s="349">
        <f t="shared" si="95"/>
        <v>631.1596437763078</v>
      </c>
      <c r="AM101" s="349">
        <f t="shared" si="95"/>
        <v>637.4712402140708</v>
      </c>
    </row>
    <row r="102" spans="1:39" hidden="1" outlineLevel="1" x14ac:dyDescent="0.3">
      <c r="A102" s="82" t="s">
        <v>77</v>
      </c>
      <c r="B102" s="82" t="s">
        <v>64</v>
      </c>
      <c r="D102" s="349">
        <f t="shared" ref="D102:AM102" si="96">$Y$34*D41</f>
        <v>146.25</v>
      </c>
      <c r="E102" s="349">
        <f t="shared" si="96"/>
        <v>147.71249999999998</v>
      </c>
      <c r="F102" s="349">
        <f t="shared" si="96"/>
        <v>149.18962500000001</v>
      </c>
      <c r="G102" s="349">
        <f t="shared" si="96"/>
        <v>150.68152124999997</v>
      </c>
      <c r="H102" s="349">
        <f t="shared" si="96"/>
        <v>152.18833646249999</v>
      </c>
      <c r="I102" s="349">
        <f t="shared" si="96"/>
        <v>153.71021982712497</v>
      </c>
      <c r="J102" s="349">
        <f t="shared" si="96"/>
        <v>155.24732202539622</v>
      </c>
      <c r="K102" s="349">
        <f t="shared" si="96"/>
        <v>156.79979524565016</v>
      </c>
      <c r="L102" s="349">
        <f t="shared" si="96"/>
        <v>158.36779319810668</v>
      </c>
      <c r="M102" s="349">
        <f t="shared" si="96"/>
        <v>159.95147113008775</v>
      </c>
      <c r="N102" s="349">
        <f t="shared" si="96"/>
        <v>161.55098584138864</v>
      </c>
      <c r="O102" s="349">
        <f t="shared" si="96"/>
        <v>163.16649569980251</v>
      </c>
      <c r="P102" s="349">
        <f t="shared" si="96"/>
        <v>164.79816065680055</v>
      </c>
      <c r="Q102" s="349">
        <f t="shared" si="96"/>
        <v>166.44614226336859</v>
      </c>
      <c r="R102" s="349">
        <f t="shared" si="96"/>
        <v>168.11060368600224</v>
      </c>
      <c r="S102" s="349">
        <f t="shared" si="96"/>
        <v>169.79170972286227</v>
      </c>
      <c r="T102" s="349">
        <f t="shared" si="96"/>
        <v>171.48962682009088</v>
      </c>
      <c r="U102" s="349">
        <f t="shared" si="96"/>
        <v>173.20452308829178</v>
      </c>
      <c r="V102" s="349">
        <f t="shared" si="96"/>
        <v>174.93656831917468</v>
      </c>
      <c r="W102" s="349">
        <f t="shared" si="96"/>
        <v>176.68593400236645</v>
      </c>
      <c r="X102" s="349">
        <f t="shared" si="96"/>
        <v>178.45279334239009</v>
      </c>
      <c r="Y102" s="349">
        <f t="shared" si="96"/>
        <v>180.237321275814</v>
      </c>
      <c r="Z102" s="349">
        <f t="shared" si="96"/>
        <v>182.03969448857217</v>
      </c>
      <c r="AA102" s="349">
        <f t="shared" si="96"/>
        <v>183.86009143345788</v>
      </c>
      <c r="AB102" s="349">
        <f t="shared" si="96"/>
        <v>185.69869234779247</v>
      </c>
      <c r="AC102" s="349">
        <f t="shared" si="96"/>
        <v>187.55567927127041</v>
      </c>
      <c r="AD102" s="349">
        <f t="shared" si="96"/>
        <v>189.43123606398314</v>
      </c>
      <c r="AE102" s="349">
        <f t="shared" si="96"/>
        <v>191.32554842462295</v>
      </c>
      <c r="AF102" s="349">
        <f t="shared" si="96"/>
        <v>193.23880390886919</v>
      </c>
      <c r="AG102" s="349">
        <f t="shared" si="96"/>
        <v>195.17119194795788</v>
      </c>
      <c r="AH102" s="349">
        <f t="shared" si="96"/>
        <v>197.12290386743746</v>
      </c>
      <c r="AI102" s="349">
        <f t="shared" si="96"/>
        <v>199.09413290611184</v>
      </c>
      <c r="AJ102" s="349">
        <f t="shared" si="96"/>
        <v>201.08507423517298</v>
      </c>
      <c r="AK102" s="349">
        <f t="shared" si="96"/>
        <v>203.0959249775247</v>
      </c>
      <c r="AL102" s="349">
        <f t="shared" si="96"/>
        <v>205.12688422729997</v>
      </c>
      <c r="AM102" s="349">
        <f t="shared" si="96"/>
        <v>207.178153069573</v>
      </c>
    </row>
    <row r="103" spans="1:39" hidden="1" outlineLevel="1" x14ac:dyDescent="0.3">
      <c r="A103" s="95" t="s">
        <v>69</v>
      </c>
      <c r="B103" s="95"/>
      <c r="C103" s="95"/>
      <c r="D103" s="352">
        <f>SUM(D96:D102)</f>
        <v>4925.4166666666661</v>
      </c>
      <c r="E103" s="352">
        <f t="shared" ref="E103:AM103" si="97">SUM(E96:E102)</f>
        <v>4945.1041666666661</v>
      </c>
      <c r="F103" s="352">
        <f t="shared" si="97"/>
        <v>4964.9885416666666</v>
      </c>
      <c r="G103" s="352">
        <f t="shared" si="97"/>
        <v>4985.0717604166657</v>
      </c>
      <c r="H103" s="352">
        <f t="shared" si="97"/>
        <v>5005.3558113541667</v>
      </c>
      <c r="I103" s="352">
        <f t="shared" si="97"/>
        <v>5025.8427028010419</v>
      </c>
      <c r="J103" s="352">
        <f t="shared" si="97"/>
        <v>5046.5344631623848</v>
      </c>
      <c r="K103" s="352">
        <f t="shared" si="97"/>
        <v>5067.4331411273415</v>
      </c>
      <c r="L103" s="352">
        <f t="shared" si="97"/>
        <v>5088.5408058719486</v>
      </c>
      <c r="M103" s="352">
        <f t="shared" si="97"/>
        <v>5109.8595472640027</v>
      </c>
      <c r="N103" s="352">
        <f t="shared" si="97"/>
        <v>5131.3914760699754</v>
      </c>
      <c r="O103" s="352">
        <f t="shared" si="97"/>
        <v>5153.1387241640086</v>
      </c>
      <c r="P103" s="352">
        <f t="shared" si="97"/>
        <v>5525.1034447389829</v>
      </c>
      <c r="Q103" s="352">
        <f t="shared" si="97"/>
        <v>5547.2878125197058</v>
      </c>
      <c r="R103" s="352">
        <f t="shared" si="97"/>
        <v>5569.6940239782361</v>
      </c>
      <c r="S103" s="352">
        <f t="shared" si="97"/>
        <v>5592.3242975513513</v>
      </c>
      <c r="T103" s="352">
        <f t="shared" si="97"/>
        <v>5615.1808738601985</v>
      </c>
      <c r="U103" s="352">
        <f t="shared" si="97"/>
        <v>5638.266015932134</v>
      </c>
      <c r="V103" s="352">
        <f t="shared" si="97"/>
        <v>5661.5820094247883</v>
      </c>
      <c r="W103" s="352">
        <f t="shared" si="97"/>
        <v>5685.1311628523699</v>
      </c>
      <c r="X103" s="352">
        <f t="shared" si="97"/>
        <v>5708.9158078142264</v>
      </c>
      <c r="Y103" s="352">
        <f t="shared" si="97"/>
        <v>5732.9382992257024</v>
      </c>
      <c r="Z103" s="352">
        <f t="shared" si="97"/>
        <v>5757.2010155512926</v>
      </c>
      <c r="AA103" s="352">
        <f t="shared" si="97"/>
        <v>5781.7063590401385</v>
      </c>
      <c r="AB103" s="352">
        <f t="shared" si="97"/>
        <v>6198.4567559638754</v>
      </c>
      <c r="AC103" s="352">
        <f t="shared" si="97"/>
        <v>6223.4546568568476</v>
      </c>
      <c r="AD103" s="352">
        <f t="shared" si="97"/>
        <v>6248.7025367587485</v>
      </c>
      <c r="AE103" s="352">
        <f t="shared" si="97"/>
        <v>6274.202895459669</v>
      </c>
      <c r="AF103" s="352">
        <f t="shared" si="97"/>
        <v>6299.9582577475985</v>
      </c>
      <c r="AG103" s="352">
        <f t="shared" si="97"/>
        <v>6325.9711736584086</v>
      </c>
      <c r="AH103" s="352">
        <f t="shared" si="97"/>
        <v>6352.2442187283268</v>
      </c>
      <c r="AI103" s="352">
        <f t="shared" si="97"/>
        <v>6378.7799942489428</v>
      </c>
      <c r="AJ103" s="352">
        <f t="shared" si="97"/>
        <v>6405.5811275247661</v>
      </c>
      <c r="AK103" s="352">
        <f t="shared" si="97"/>
        <v>6432.6502721333463</v>
      </c>
      <c r="AL103" s="352">
        <f t="shared" si="97"/>
        <v>6459.9901081880143</v>
      </c>
      <c r="AM103" s="352">
        <f t="shared" si="97"/>
        <v>6487.6033426032282</v>
      </c>
    </row>
    <row r="104" spans="1:39" hidden="1" outlineLevel="1" x14ac:dyDescent="0.3">
      <c r="A104" s="92" t="s">
        <v>70</v>
      </c>
      <c r="B104" s="92"/>
      <c r="C104" s="92"/>
      <c r="D104" s="353">
        <f>D94-D103</f>
        <v>-1362.3749999999991</v>
      </c>
      <c r="E104" s="353">
        <f>E94-E103</f>
        <v>-1345.6404166666662</v>
      </c>
      <c r="F104" s="353">
        <f t="shared" ref="F104:AM104" si="98">F94-F103</f>
        <v>-1328.7384874999998</v>
      </c>
      <c r="G104" s="353">
        <f t="shared" si="98"/>
        <v>-1311.6675390416663</v>
      </c>
      <c r="H104" s="353">
        <f t="shared" si="98"/>
        <v>-1294.4258810987503</v>
      </c>
      <c r="I104" s="353">
        <f t="shared" si="98"/>
        <v>-1277.0118065764045</v>
      </c>
      <c r="J104" s="353">
        <f t="shared" si="98"/>
        <v>-1259.4235913088351</v>
      </c>
      <c r="K104" s="353">
        <f t="shared" si="98"/>
        <v>-1241.6594938885892</v>
      </c>
      <c r="L104" s="353">
        <f t="shared" si="98"/>
        <v>-1223.7177554941418</v>
      </c>
      <c r="M104" s="353">
        <f t="shared" si="98"/>
        <v>-1205.5965997157514</v>
      </c>
      <c r="N104" s="353">
        <f t="shared" si="98"/>
        <v>-1187.2942323795751</v>
      </c>
      <c r="O104" s="353">
        <f t="shared" si="98"/>
        <v>-1168.808841370038</v>
      </c>
      <c r="P104" s="353">
        <f t="shared" si="98"/>
        <v>-1500.1385964504052</v>
      </c>
      <c r="Q104" s="353">
        <f t="shared" si="98"/>
        <v>-1481.2816490815753</v>
      </c>
      <c r="R104" s="353">
        <f t="shared" si="98"/>
        <v>-1462.236132239057</v>
      </c>
      <c r="S104" s="353">
        <f t="shared" si="98"/>
        <v>-1443.0001602281145</v>
      </c>
      <c r="T104" s="353">
        <f t="shared" si="98"/>
        <v>-1423.5718284970635</v>
      </c>
      <c r="U104" s="353">
        <f t="shared" si="98"/>
        <v>-1403.9492134487009</v>
      </c>
      <c r="V104" s="353">
        <f t="shared" si="98"/>
        <v>-1384.1303722498542</v>
      </c>
      <c r="W104" s="353">
        <f t="shared" si="98"/>
        <v>-1364.1133426390197</v>
      </c>
      <c r="X104" s="353">
        <f t="shared" si="98"/>
        <v>-1343.8961427320755</v>
      </c>
      <c r="Y104" s="353">
        <f t="shared" si="98"/>
        <v>-1323.4767708260633</v>
      </c>
      <c r="Z104" s="353">
        <f t="shared" si="98"/>
        <v>-1302.8532052009905</v>
      </c>
      <c r="AA104" s="353">
        <f t="shared" si="98"/>
        <v>-1282.0234039196666</v>
      </c>
      <c r="AB104" s="353">
        <f t="shared" si="98"/>
        <v>-1652.9853046255321</v>
      </c>
      <c r="AC104" s="353">
        <f t="shared" si="98"/>
        <v>-1631.7368243384535</v>
      </c>
      <c r="AD104" s="353">
        <f t="shared" si="98"/>
        <v>-1610.2758592485043</v>
      </c>
      <c r="AE104" s="353">
        <f t="shared" si="98"/>
        <v>-1588.6002845076555</v>
      </c>
      <c r="AF104" s="353">
        <f t="shared" si="98"/>
        <v>-1566.707954019399</v>
      </c>
      <c r="AG104" s="353">
        <f t="shared" si="98"/>
        <v>-1544.5967002262605</v>
      </c>
      <c r="AH104" s="353">
        <f t="shared" si="98"/>
        <v>-1522.2643338951893</v>
      </c>
      <c r="AI104" s="353">
        <f t="shared" si="98"/>
        <v>-1499.7086439008071</v>
      </c>
      <c r="AJ104" s="353">
        <f t="shared" si="98"/>
        <v>-1476.9273970064833</v>
      </c>
      <c r="AK104" s="353">
        <f t="shared" si="98"/>
        <v>-1453.9183376432129</v>
      </c>
      <c r="AL104" s="353">
        <f t="shared" si="98"/>
        <v>-1430.6791876863117</v>
      </c>
      <c r="AM104" s="353">
        <f t="shared" si="98"/>
        <v>-1407.2076462298419</v>
      </c>
    </row>
    <row r="105" spans="1:39" hidden="1" outlineLevel="1" x14ac:dyDescent="0.3">
      <c r="A105" s="69" t="s">
        <v>71</v>
      </c>
      <c r="C105" s="106">
        <v>0</v>
      </c>
      <c r="D105" s="349">
        <f>C105</f>
        <v>0</v>
      </c>
      <c r="E105" s="349">
        <f>D105</f>
        <v>0</v>
      </c>
      <c r="F105" s="349">
        <f t="shared" ref="F105:AM105" si="99">E105</f>
        <v>0</v>
      </c>
      <c r="G105" s="349">
        <f t="shared" si="99"/>
        <v>0</v>
      </c>
      <c r="H105" s="349">
        <f t="shared" si="99"/>
        <v>0</v>
      </c>
      <c r="I105" s="349">
        <f t="shared" si="99"/>
        <v>0</v>
      </c>
      <c r="J105" s="349">
        <f t="shared" si="99"/>
        <v>0</v>
      </c>
      <c r="K105" s="349">
        <f t="shared" si="99"/>
        <v>0</v>
      </c>
      <c r="L105" s="349">
        <f t="shared" si="99"/>
        <v>0</v>
      </c>
      <c r="M105" s="349">
        <f t="shared" si="99"/>
        <v>0</v>
      </c>
      <c r="N105" s="349">
        <f t="shared" si="99"/>
        <v>0</v>
      </c>
      <c r="O105" s="349">
        <f t="shared" si="99"/>
        <v>0</v>
      </c>
      <c r="P105" s="349">
        <f t="shared" si="99"/>
        <v>0</v>
      </c>
      <c r="Q105" s="349">
        <f t="shared" si="99"/>
        <v>0</v>
      </c>
      <c r="R105" s="349">
        <f t="shared" si="99"/>
        <v>0</v>
      </c>
      <c r="S105" s="349">
        <f t="shared" si="99"/>
        <v>0</v>
      </c>
      <c r="T105" s="349">
        <f t="shared" si="99"/>
        <v>0</v>
      </c>
      <c r="U105" s="349">
        <f t="shared" si="99"/>
        <v>0</v>
      </c>
      <c r="V105" s="349">
        <f t="shared" si="99"/>
        <v>0</v>
      </c>
      <c r="W105" s="349">
        <f t="shared" si="99"/>
        <v>0</v>
      </c>
      <c r="X105" s="349">
        <f t="shared" si="99"/>
        <v>0</v>
      </c>
      <c r="Y105" s="349">
        <f t="shared" si="99"/>
        <v>0</v>
      </c>
      <c r="Z105" s="349">
        <f t="shared" si="99"/>
        <v>0</v>
      </c>
      <c r="AA105" s="349">
        <f t="shared" si="99"/>
        <v>0</v>
      </c>
      <c r="AB105" s="349">
        <f t="shared" si="99"/>
        <v>0</v>
      </c>
      <c r="AC105" s="349">
        <f t="shared" si="99"/>
        <v>0</v>
      </c>
      <c r="AD105" s="349">
        <f t="shared" si="99"/>
        <v>0</v>
      </c>
      <c r="AE105" s="349">
        <f t="shared" si="99"/>
        <v>0</v>
      </c>
      <c r="AF105" s="349">
        <f t="shared" si="99"/>
        <v>0</v>
      </c>
      <c r="AG105" s="349">
        <f t="shared" si="99"/>
        <v>0</v>
      </c>
      <c r="AH105" s="349">
        <f t="shared" si="99"/>
        <v>0</v>
      </c>
      <c r="AI105" s="349">
        <f t="shared" si="99"/>
        <v>0</v>
      </c>
      <c r="AJ105" s="349">
        <f t="shared" si="99"/>
        <v>0</v>
      </c>
      <c r="AK105" s="349">
        <f t="shared" si="99"/>
        <v>0</v>
      </c>
      <c r="AL105" s="349">
        <f t="shared" si="99"/>
        <v>0</v>
      </c>
      <c r="AM105" s="349">
        <f t="shared" si="99"/>
        <v>0</v>
      </c>
    </row>
    <row r="106" spans="1:39" hidden="1" outlineLevel="1" x14ac:dyDescent="0.3">
      <c r="A106" s="69" t="s">
        <v>72</v>
      </c>
      <c r="C106" s="106">
        <v>0</v>
      </c>
      <c r="D106" s="349">
        <f>C106</f>
        <v>0</v>
      </c>
      <c r="E106" s="349">
        <f>D106</f>
        <v>0</v>
      </c>
      <c r="F106" s="349">
        <f t="shared" ref="F106:AM106" si="100">E106</f>
        <v>0</v>
      </c>
      <c r="G106" s="349">
        <f t="shared" si="100"/>
        <v>0</v>
      </c>
      <c r="H106" s="349">
        <f t="shared" si="100"/>
        <v>0</v>
      </c>
      <c r="I106" s="349">
        <f t="shared" si="100"/>
        <v>0</v>
      </c>
      <c r="J106" s="349">
        <f t="shared" si="100"/>
        <v>0</v>
      </c>
      <c r="K106" s="349">
        <f t="shared" si="100"/>
        <v>0</v>
      </c>
      <c r="L106" s="349">
        <f t="shared" si="100"/>
        <v>0</v>
      </c>
      <c r="M106" s="349">
        <f t="shared" si="100"/>
        <v>0</v>
      </c>
      <c r="N106" s="349">
        <f t="shared" si="100"/>
        <v>0</v>
      </c>
      <c r="O106" s="349">
        <f t="shared" si="100"/>
        <v>0</v>
      </c>
      <c r="P106" s="349">
        <f t="shared" si="100"/>
        <v>0</v>
      </c>
      <c r="Q106" s="349">
        <f t="shared" si="100"/>
        <v>0</v>
      </c>
      <c r="R106" s="349">
        <f t="shared" si="100"/>
        <v>0</v>
      </c>
      <c r="S106" s="349">
        <f t="shared" si="100"/>
        <v>0</v>
      </c>
      <c r="T106" s="349">
        <f t="shared" si="100"/>
        <v>0</v>
      </c>
      <c r="U106" s="349">
        <f t="shared" si="100"/>
        <v>0</v>
      </c>
      <c r="V106" s="349">
        <f t="shared" si="100"/>
        <v>0</v>
      </c>
      <c r="W106" s="349">
        <f t="shared" si="100"/>
        <v>0</v>
      </c>
      <c r="X106" s="349">
        <f t="shared" si="100"/>
        <v>0</v>
      </c>
      <c r="Y106" s="349">
        <f t="shared" si="100"/>
        <v>0</v>
      </c>
      <c r="Z106" s="349">
        <f t="shared" si="100"/>
        <v>0</v>
      </c>
      <c r="AA106" s="349">
        <f t="shared" si="100"/>
        <v>0</v>
      </c>
      <c r="AB106" s="349">
        <f t="shared" si="100"/>
        <v>0</v>
      </c>
      <c r="AC106" s="349">
        <f t="shared" si="100"/>
        <v>0</v>
      </c>
      <c r="AD106" s="349">
        <f t="shared" si="100"/>
        <v>0</v>
      </c>
      <c r="AE106" s="349">
        <f t="shared" si="100"/>
        <v>0</v>
      </c>
      <c r="AF106" s="349">
        <f t="shared" si="100"/>
        <v>0</v>
      </c>
      <c r="AG106" s="349">
        <f t="shared" si="100"/>
        <v>0</v>
      </c>
      <c r="AH106" s="349">
        <f t="shared" si="100"/>
        <v>0</v>
      </c>
      <c r="AI106" s="349">
        <f t="shared" si="100"/>
        <v>0</v>
      </c>
      <c r="AJ106" s="349">
        <f t="shared" si="100"/>
        <v>0</v>
      </c>
      <c r="AK106" s="349">
        <f t="shared" si="100"/>
        <v>0</v>
      </c>
      <c r="AL106" s="349">
        <f t="shared" si="100"/>
        <v>0</v>
      </c>
      <c r="AM106" s="349">
        <f t="shared" si="100"/>
        <v>0</v>
      </c>
    </row>
    <row r="107" spans="1:39" ht="15" hidden="1" outlineLevel="1" thickBot="1" x14ac:dyDescent="0.35">
      <c r="A107" s="93" t="s">
        <v>73</v>
      </c>
      <c r="B107" s="93"/>
      <c r="C107" s="93"/>
      <c r="D107" s="354">
        <f>D104-D105-D106</f>
        <v>-1362.3749999999991</v>
      </c>
      <c r="E107" s="354">
        <f>E104-E105-E106</f>
        <v>-1345.6404166666662</v>
      </c>
      <c r="F107" s="354">
        <f t="shared" ref="F107:AM107" si="101">F104-F105-F106</f>
        <v>-1328.7384874999998</v>
      </c>
      <c r="G107" s="354">
        <f t="shared" si="101"/>
        <v>-1311.6675390416663</v>
      </c>
      <c r="H107" s="354">
        <f t="shared" si="101"/>
        <v>-1294.4258810987503</v>
      </c>
      <c r="I107" s="354">
        <f t="shared" si="101"/>
        <v>-1277.0118065764045</v>
      </c>
      <c r="J107" s="354">
        <f t="shared" si="101"/>
        <v>-1259.4235913088351</v>
      </c>
      <c r="K107" s="354">
        <f t="shared" si="101"/>
        <v>-1241.6594938885892</v>
      </c>
      <c r="L107" s="354">
        <f t="shared" si="101"/>
        <v>-1223.7177554941418</v>
      </c>
      <c r="M107" s="354">
        <f t="shared" si="101"/>
        <v>-1205.5965997157514</v>
      </c>
      <c r="N107" s="354">
        <f t="shared" si="101"/>
        <v>-1187.2942323795751</v>
      </c>
      <c r="O107" s="354">
        <f t="shared" si="101"/>
        <v>-1168.808841370038</v>
      </c>
      <c r="P107" s="354">
        <f t="shared" si="101"/>
        <v>-1500.1385964504052</v>
      </c>
      <c r="Q107" s="354">
        <f t="shared" si="101"/>
        <v>-1481.2816490815753</v>
      </c>
      <c r="R107" s="354">
        <f t="shared" si="101"/>
        <v>-1462.236132239057</v>
      </c>
      <c r="S107" s="354">
        <f t="shared" si="101"/>
        <v>-1443.0001602281145</v>
      </c>
      <c r="T107" s="354">
        <f t="shared" si="101"/>
        <v>-1423.5718284970635</v>
      </c>
      <c r="U107" s="354">
        <f t="shared" si="101"/>
        <v>-1403.9492134487009</v>
      </c>
      <c r="V107" s="354">
        <f t="shared" si="101"/>
        <v>-1384.1303722498542</v>
      </c>
      <c r="W107" s="354">
        <f t="shared" si="101"/>
        <v>-1364.1133426390197</v>
      </c>
      <c r="X107" s="354">
        <f t="shared" si="101"/>
        <v>-1343.8961427320755</v>
      </c>
      <c r="Y107" s="354">
        <f t="shared" si="101"/>
        <v>-1323.4767708260633</v>
      </c>
      <c r="Z107" s="354">
        <f t="shared" si="101"/>
        <v>-1302.8532052009905</v>
      </c>
      <c r="AA107" s="354">
        <f t="shared" si="101"/>
        <v>-1282.0234039196666</v>
      </c>
      <c r="AB107" s="354">
        <f t="shared" si="101"/>
        <v>-1652.9853046255321</v>
      </c>
      <c r="AC107" s="354">
        <f t="shared" si="101"/>
        <v>-1631.7368243384535</v>
      </c>
      <c r="AD107" s="354">
        <f t="shared" si="101"/>
        <v>-1610.2758592485043</v>
      </c>
      <c r="AE107" s="354">
        <f t="shared" si="101"/>
        <v>-1588.6002845076555</v>
      </c>
      <c r="AF107" s="354">
        <f t="shared" si="101"/>
        <v>-1566.707954019399</v>
      </c>
      <c r="AG107" s="354">
        <f t="shared" si="101"/>
        <v>-1544.5967002262605</v>
      </c>
      <c r="AH107" s="354">
        <f t="shared" si="101"/>
        <v>-1522.2643338951893</v>
      </c>
      <c r="AI107" s="354">
        <f t="shared" si="101"/>
        <v>-1499.7086439008071</v>
      </c>
      <c r="AJ107" s="354">
        <f t="shared" si="101"/>
        <v>-1476.9273970064833</v>
      </c>
      <c r="AK107" s="354">
        <f t="shared" si="101"/>
        <v>-1453.9183376432129</v>
      </c>
      <c r="AL107" s="354">
        <f t="shared" si="101"/>
        <v>-1430.6791876863117</v>
      </c>
      <c r="AM107" s="354">
        <f t="shared" si="101"/>
        <v>-1407.2076462298419</v>
      </c>
    </row>
    <row r="108" spans="1:39" ht="15" hidden="1" outlineLevel="1" thickTop="1" x14ac:dyDescent="0.3">
      <c r="A108" s="69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</row>
    <row r="109" spans="1:39" hidden="1" outlineLevel="1" x14ac:dyDescent="0.3">
      <c r="A109" s="69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</row>
    <row r="110" spans="1:39" hidden="1" outlineLevel="1" x14ac:dyDescent="0.3">
      <c r="A110" s="79" t="s">
        <v>154</v>
      </c>
      <c r="B110" s="80"/>
      <c r="C110" s="80"/>
      <c r="D110" s="81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</row>
    <row r="111" spans="1:39" hidden="1" outlineLevel="1" x14ac:dyDescent="0.3">
      <c r="A111" s="83" t="s">
        <v>59</v>
      </c>
      <c r="B111" s="83"/>
      <c r="C111" s="83"/>
      <c r="D111" s="348">
        <f t="shared" ref="D111:AM111" si="102">$R$28*D42</f>
        <v>7488</v>
      </c>
      <c r="E111" s="348">
        <f t="shared" si="102"/>
        <v>7562.88</v>
      </c>
      <c r="F111" s="348">
        <f t="shared" si="102"/>
        <v>7638.5088000000005</v>
      </c>
      <c r="G111" s="348">
        <f t="shared" si="102"/>
        <v>7714.8938880000005</v>
      </c>
      <c r="H111" s="348">
        <f t="shared" si="102"/>
        <v>7792.0428268800006</v>
      </c>
      <c r="I111" s="348">
        <f t="shared" si="102"/>
        <v>7869.9632551488012</v>
      </c>
      <c r="J111" s="348">
        <f t="shared" si="102"/>
        <v>7948.6628877002886</v>
      </c>
      <c r="K111" s="348">
        <f t="shared" si="102"/>
        <v>8028.1495165772913</v>
      </c>
      <c r="L111" s="348">
        <f t="shared" si="102"/>
        <v>8108.4310117430641</v>
      </c>
      <c r="M111" s="348">
        <f t="shared" si="102"/>
        <v>8189.5153218604946</v>
      </c>
      <c r="N111" s="348">
        <f t="shared" si="102"/>
        <v>8271.4104750791012</v>
      </c>
      <c r="O111" s="348">
        <f t="shared" si="102"/>
        <v>8354.1245798298914</v>
      </c>
      <c r="P111" s="348">
        <f t="shared" si="102"/>
        <v>8437.6658256281899</v>
      </c>
      <c r="Q111" s="348">
        <f t="shared" si="102"/>
        <v>8522.0424838844719</v>
      </c>
      <c r="R111" s="348">
        <f t="shared" si="102"/>
        <v>8607.2629087233181</v>
      </c>
      <c r="S111" s="348">
        <f t="shared" si="102"/>
        <v>8693.3355378105516</v>
      </c>
      <c r="T111" s="348">
        <f t="shared" si="102"/>
        <v>8780.2688931886569</v>
      </c>
      <c r="U111" s="348">
        <f t="shared" si="102"/>
        <v>8868.0715821205431</v>
      </c>
      <c r="V111" s="348">
        <f t="shared" si="102"/>
        <v>8956.7522979417481</v>
      </c>
      <c r="W111" s="348">
        <f t="shared" si="102"/>
        <v>9046.319820921166</v>
      </c>
      <c r="X111" s="348">
        <f t="shared" si="102"/>
        <v>9136.7830191303783</v>
      </c>
      <c r="Y111" s="348">
        <f t="shared" si="102"/>
        <v>9228.1508493216825</v>
      </c>
      <c r="Z111" s="348">
        <f t="shared" si="102"/>
        <v>9320.4323578148997</v>
      </c>
      <c r="AA111" s="348">
        <f t="shared" si="102"/>
        <v>9413.636681393049</v>
      </c>
      <c r="AB111" s="348">
        <f t="shared" si="102"/>
        <v>9507.7730482069801</v>
      </c>
      <c r="AC111" s="348">
        <f t="shared" si="102"/>
        <v>9602.8507786890495</v>
      </c>
      <c r="AD111" s="348">
        <f t="shared" si="102"/>
        <v>9698.8792864759398</v>
      </c>
      <c r="AE111" s="348">
        <f t="shared" si="102"/>
        <v>9795.8680793407002</v>
      </c>
      <c r="AF111" s="348">
        <f t="shared" si="102"/>
        <v>9893.8267601341067</v>
      </c>
      <c r="AG111" s="348">
        <f t="shared" si="102"/>
        <v>9992.7650277354478</v>
      </c>
      <c r="AH111" s="348">
        <f t="shared" si="102"/>
        <v>10092.692678012803</v>
      </c>
      <c r="AI111" s="348">
        <f t="shared" si="102"/>
        <v>10193.619604792932</v>
      </c>
      <c r="AJ111" s="348">
        <f t="shared" si="102"/>
        <v>10295.555800840861</v>
      </c>
      <c r="AK111" s="348">
        <f t="shared" si="102"/>
        <v>10398.51135884927</v>
      </c>
      <c r="AL111" s="348">
        <f t="shared" si="102"/>
        <v>10502.496472437762</v>
      </c>
      <c r="AM111" s="348">
        <f t="shared" si="102"/>
        <v>10607.521437162141</v>
      </c>
    </row>
    <row r="112" spans="1:39" hidden="1" outlineLevel="1" x14ac:dyDescent="0.3">
      <c r="A112" s="69" t="s">
        <v>60</v>
      </c>
      <c r="B112" s="69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</row>
    <row r="113" spans="1:39" hidden="1" outlineLevel="1" x14ac:dyDescent="0.3">
      <c r="A113" s="1" t="s">
        <v>15</v>
      </c>
      <c r="B113" s="1" t="s">
        <v>16</v>
      </c>
      <c r="D113" s="349">
        <f t="shared" ref="D113:AM113" si="103">$L$26*D42</f>
        <v>752.96</v>
      </c>
      <c r="E113" s="349">
        <f t="shared" si="103"/>
        <v>760.48960000000011</v>
      </c>
      <c r="F113" s="349">
        <f t="shared" si="103"/>
        <v>768.09449600000005</v>
      </c>
      <c r="G113" s="349">
        <f t="shared" si="103"/>
        <v>775.77544096000008</v>
      </c>
      <c r="H113" s="349">
        <f t="shared" si="103"/>
        <v>783.53319536960009</v>
      </c>
      <c r="I113" s="349">
        <f t="shared" si="103"/>
        <v>791.36852732329612</v>
      </c>
      <c r="J113" s="349">
        <f t="shared" si="103"/>
        <v>799.28221259652901</v>
      </c>
      <c r="K113" s="349">
        <f t="shared" si="103"/>
        <v>807.2750347224943</v>
      </c>
      <c r="L113" s="349">
        <f t="shared" si="103"/>
        <v>815.34778506971929</v>
      </c>
      <c r="M113" s="349">
        <f t="shared" si="103"/>
        <v>823.50126292041648</v>
      </c>
      <c r="N113" s="349">
        <f t="shared" si="103"/>
        <v>831.7362755496207</v>
      </c>
      <c r="O113" s="349">
        <f t="shared" si="103"/>
        <v>840.05363830511692</v>
      </c>
      <c r="P113" s="349">
        <f t="shared" si="103"/>
        <v>848.454174688168</v>
      </c>
      <c r="Q113" s="349">
        <f t="shared" si="103"/>
        <v>856.93871643504974</v>
      </c>
      <c r="R113" s="349">
        <f t="shared" si="103"/>
        <v>865.50810359940021</v>
      </c>
      <c r="S113" s="349">
        <f t="shared" si="103"/>
        <v>874.16318463539437</v>
      </c>
      <c r="T113" s="349">
        <f t="shared" si="103"/>
        <v>882.9048164817483</v>
      </c>
      <c r="U113" s="349">
        <f t="shared" si="103"/>
        <v>891.73386464656573</v>
      </c>
      <c r="V113" s="349">
        <f t="shared" si="103"/>
        <v>900.65120329303147</v>
      </c>
      <c r="W113" s="349">
        <f t="shared" si="103"/>
        <v>909.65771532596182</v>
      </c>
      <c r="X113" s="349">
        <f t="shared" si="103"/>
        <v>918.75429247922136</v>
      </c>
      <c r="Y113" s="349">
        <f t="shared" si="103"/>
        <v>927.94183540401366</v>
      </c>
      <c r="Z113" s="349">
        <f t="shared" si="103"/>
        <v>937.22125375805388</v>
      </c>
      <c r="AA113" s="349">
        <f t="shared" si="103"/>
        <v>946.59346629563447</v>
      </c>
      <c r="AB113" s="349">
        <f t="shared" si="103"/>
        <v>956.0594009585908</v>
      </c>
      <c r="AC113" s="349">
        <f t="shared" si="103"/>
        <v>965.61999496817657</v>
      </c>
      <c r="AD113" s="349">
        <f t="shared" si="103"/>
        <v>975.27619491785845</v>
      </c>
      <c r="AE113" s="349">
        <f t="shared" si="103"/>
        <v>985.0289568670371</v>
      </c>
      <c r="AF113" s="349">
        <f t="shared" si="103"/>
        <v>994.87924643570739</v>
      </c>
      <c r="AG113" s="349">
        <f t="shared" si="103"/>
        <v>1004.8280389000645</v>
      </c>
      <c r="AH113" s="349">
        <f t="shared" si="103"/>
        <v>1014.8763192890652</v>
      </c>
      <c r="AI113" s="349">
        <f t="shared" si="103"/>
        <v>1025.0250824819559</v>
      </c>
      <c r="AJ113" s="349">
        <f t="shared" si="103"/>
        <v>1035.2753333067753</v>
      </c>
      <c r="AK113" s="349">
        <f t="shared" si="103"/>
        <v>1045.6280866398433</v>
      </c>
      <c r="AL113" s="349">
        <f t="shared" si="103"/>
        <v>1056.0843675062417</v>
      </c>
      <c r="AM113" s="349">
        <f t="shared" si="103"/>
        <v>1066.6452111813041</v>
      </c>
    </row>
    <row r="114" spans="1:39" hidden="1" outlineLevel="1" x14ac:dyDescent="0.3">
      <c r="A114" s="1" t="s">
        <v>20</v>
      </c>
      <c r="B114" s="1" t="s">
        <v>21</v>
      </c>
      <c r="C114" s="344">
        <f>K27</f>
        <v>0</v>
      </c>
      <c r="D114" s="349">
        <f>$C$114</f>
        <v>0</v>
      </c>
      <c r="E114" s="349">
        <f t="shared" ref="E114:AM114" si="104">$C$114</f>
        <v>0</v>
      </c>
      <c r="F114" s="349">
        <f t="shared" si="104"/>
        <v>0</v>
      </c>
      <c r="G114" s="349">
        <f t="shared" si="104"/>
        <v>0</v>
      </c>
      <c r="H114" s="349">
        <f t="shared" si="104"/>
        <v>0</v>
      </c>
      <c r="I114" s="349">
        <f t="shared" si="104"/>
        <v>0</v>
      </c>
      <c r="J114" s="349">
        <f t="shared" si="104"/>
        <v>0</v>
      </c>
      <c r="K114" s="349">
        <f t="shared" si="104"/>
        <v>0</v>
      </c>
      <c r="L114" s="349">
        <f t="shared" si="104"/>
        <v>0</v>
      </c>
      <c r="M114" s="349">
        <f t="shared" si="104"/>
        <v>0</v>
      </c>
      <c r="N114" s="349">
        <f t="shared" si="104"/>
        <v>0</v>
      </c>
      <c r="O114" s="349">
        <f t="shared" si="104"/>
        <v>0</v>
      </c>
      <c r="P114" s="349">
        <f t="shared" si="104"/>
        <v>0</v>
      </c>
      <c r="Q114" s="349">
        <f t="shared" si="104"/>
        <v>0</v>
      </c>
      <c r="R114" s="349">
        <f t="shared" si="104"/>
        <v>0</v>
      </c>
      <c r="S114" s="349">
        <f t="shared" si="104"/>
        <v>0</v>
      </c>
      <c r="T114" s="349">
        <f t="shared" si="104"/>
        <v>0</v>
      </c>
      <c r="U114" s="349">
        <f t="shared" si="104"/>
        <v>0</v>
      </c>
      <c r="V114" s="349">
        <f t="shared" si="104"/>
        <v>0</v>
      </c>
      <c r="W114" s="349">
        <f t="shared" si="104"/>
        <v>0</v>
      </c>
      <c r="X114" s="349">
        <f t="shared" si="104"/>
        <v>0</v>
      </c>
      <c r="Y114" s="349">
        <f t="shared" si="104"/>
        <v>0</v>
      </c>
      <c r="Z114" s="349">
        <f t="shared" si="104"/>
        <v>0</v>
      </c>
      <c r="AA114" s="349">
        <f t="shared" si="104"/>
        <v>0</v>
      </c>
      <c r="AB114" s="349">
        <f t="shared" si="104"/>
        <v>0</v>
      </c>
      <c r="AC114" s="349">
        <f t="shared" si="104"/>
        <v>0</v>
      </c>
      <c r="AD114" s="349">
        <f t="shared" si="104"/>
        <v>0</v>
      </c>
      <c r="AE114" s="349">
        <f t="shared" si="104"/>
        <v>0</v>
      </c>
      <c r="AF114" s="349">
        <f t="shared" si="104"/>
        <v>0</v>
      </c>
      <c r="AG114" s="349">
        <f t="shared" si="104"/>
        <v>0</v>
      </c>
      <c r="AH114" s="349">
        <f t="shared" si="104"/>
        <v>0</v>
      </c>
      <c r="AI114" s="349">
        <f t="shared" si="104"/>
        <v>0</v>
      </c>
      <c r="AJ114" s="349">
        <f t="shared" si="104"/>
        <v>0</v>
      </c>
      <c r="AK114" s="349">
        <f t="shared" si="104"/>
        <v>0</v>
      </c>
      <c r="AL114" s="349">
        <f t="shared" si="104"/>
        <v>0</v>
      </c>
      <c r="AM114" s="349">
        <f t="shared" si="104"/>
        <v>0</v>
      </c>
    </row>
    <row r="115" spans="1:39" hidden="1" outlineLevel="1" x14ac:dyDescent="0.3">
      <c r="A115" s="1" t="s">
        <v>23</v>
      </c>
      <c r="B115" s="1" t="s">
        <v>16</v>
      </c>
      <c r="D115" s="349">
        <f t="shared" ref="D115:AM115" si="105">$L$28*D42</f>
        <v>208</v>
      </c>
      <c r="E115" s="349">
        <f t="shared" si="105"/>
        <v>210.08</v>
      </c>
      <c r="F115" s="349">
        <f t="shared" si="105"/>
        <v>212.1808</v>
      </c>
      <c r="G115" s="349">
        <f t="shared" si="105"/>
        <v>214.30260800000002</v>
      </c>
      <c r="H115" s="349">
        <f t="shared" si="105"/>
        <v>216.44563408000002</v>
      </c>
      <c r="I115" s="349">
        <f t="shared" si="105"/>
        <v>218.61009042080002</v>
      </c>
      <c r="J115" s="349">
        <f t="shared" si="105"/>
        <v>220.79619132500801</v>
      </c>
      <c r="K115" s="349">
        <f t="shared" si="105"/>
        <v>223.00415323825808</v>
      </c>
      <c r="L115" s="349">
        <f t="shared" si="105"/>
        <v>225.23419477064067</v>
      </c>
      <c r="M115" s="349">
        <f t="shared" si="105"/>
        <v>227.48653671834708</v>
      </c>
      <c r="N115" s="349">
        <f t="shared" si="105"/>
        <v>229.76140208553056</v>
      </c>
      <c r="O115" s="349">
        <f t="shared" si="105"/>
        <v>232.05901610638588</v>
      </c>
      <c r="P115" s="349">
        <f t="shared" si="105"/>
        <v>234.37960626744973</v>
      </c>
      <c r="Q115" s="349">
        <f t="shared" si="105"/>
        <v>236.72340233012423</v>
      </c>
      <c r="R115" s="349">
        <f t="shared" si="105"/>
        <v>239.09063635342548</v>
      </c>
      <c r="S115" s="349">
        <f t="shared" si="105"/>
        <v>241.48154271695975</v>
      </c>
      <c r="T115" s="349">
        <f t="shared" si="105"/>
        <v>243.89635814412935</v>
      </c>
      <c r="U115" s="349">
        <f t="shared" si="105"/>
        <v>246.33532172557065</v>
      </c>
      <c r="V115" s="349">
        <f t="shared" si="105"/>
        <v>248.79867494282635</v>
      </c>
      <c r="W115" s="349">
        <f t="shared" si="105"/>
        <v>251.28666169225463</v>
      </c>
      <c r="X115" s="349">
        <f t="shared" si="105"/>
        <v>253.79952830917716</v>
      </c>
      <c r="Y115" s="349">
        <f t="shared" si="105"/>
        <v>256.33752359226895</v>
      </c>
      <c r="Z115" s="349">
        <f t="shared" si="105"/>
        <v>258.90089882819166</v>
      </c>
      <c r="AA115" s="349">
        <f t="shared" si="105"/>
        <v>261.48990781647359</v>
      </c>
      <c r="AB115" s="349">
        <f t="shared" si="105"/>
        <v>264.10480689463833</v>
      </c>
      <c r="AC115" s="349">
        <f t="shared" si="105"/>
        <v>266.74585496358469</v>
      </c>
      <c r="AD115" s="349">
        <f t="shared" si="105"/>
        <v>269.41331351322054</v>
      </c>
      <c r="AE115" s="349">
        <f t="shared" si="105"/>
        <v>272.10744664835278</v>
      </c>
      <c r="AF115" s="349">
        <f t="shared" si="105"/>
        <v>274.82852111483629</v>
      </c>
      <c r="AG115" s="349">
        <f t="shared" si="105"/>
        <v>277.57680632598465</v>
      </c>
      <c r="AH115" s="349">
        <f t="shared" si="105"/>
        <v>280.35257438924452</v>
      </c>
      <c r="AI115" s="349">
        <f t="shared" si="105"/>
        <v>283.15610013313699</v>
      </c>
      <c r="AJ115" s="349">
        <f t="shared" si="105"/>
        <v>285.98766113446834</v>
      </c>
      <c r="AK115" s="349">
        <f t="shared" si="105"/>
        <v>288.84753774581304</v>
      </c>
      <c r="AL115" s="349">
        <f t="shared" si="105"/>
        <v>291.73601312327116</v>
      </c>
      <c r="AM115" s="349">
        <f t="shared" si="105"/>
        <v>294.65337325450389</v>
      </c>
    </row>
    <row r="116" spans="1:39" hidden="1" outlineLevel="1" x14ac:dyDescent="0.3">
      <c r="A116" s="1" t="s">
        <v>24</v>
      </c>
      <c r="B116" s="1" t="s">
        <v>21</v>
      </c>
      <c r="C116" s="311">
        <f>I29</f>
        <v>350</v>
      </c>
      <c r="D116" s="349">
        <f>$C$116/12</f>
        <v>29.166666666666668</v>
      </c>
      <c r="E116" s="349">
        <f>$C$116/12</f>
        <v>29.166666666666668</v>
      </c>
      <c r="F116" s="349">
        <f t="shared" ref="F116:AM116" si="106">$C$116/12</f>
        <v>29.166666666666668</v>
      </c>
      <c r="G116" s="349">
        <f t="shared" si="106"/>
        <v>29.166666666666668</v>
      </c>
      <c r="H116" s="349">
        <f t="shared" si="106"/>
        <v>29.166666666666668</v>
      </c>
      <c r="I116" s="349">
        <f t="shared" si="106"/>
        <v>29.166666666666668</v>
      </c>
      <c r="J116" s="349">
        <f t="shared" si="106"/>
        <v>29.166666666666668</v>
      </c>
      <c r="K116" s="349">
        <f t="shared" si="106"/>
        <v>29.166666666666668</v>
      </c>
      <c r="L116" s="349">
        <f t="shared" si="106"/>
        <v>29.166666666666668</v>
      </c>
      <c r="M116" s="349">
        <f t="shared" si="106"/>
        <v>29.166666666666668</v>
      </c>
      <c r="N116" s="349">
        <f t="shared" si="106"/>
        <v>29.166666666666668</v>
      </c>
      <c r="O116" s="349">
        <f t="shared" si="106"/>
        <v>29.166666666666668</v>
      </c>
      <c r="P116" s="349">
        <f t="shared" si="106"/>
        <v>29.166666666666668</v>
      </c>
      <c r="Q116" s="349">
        <f t="shared" si="106"/>
        <v>29.166666666666668</v>
      </c>
      <c r="R116" s="349">
        <f t="shared" si="106"/>
        <v>29.166666666666668</v>
      </c>
      <c r="S116" s="349">
        <f t="shared" si="106"/>
        <v>29.166666666666668</v>
      </c>
      <c r="T116" s="349">
        <f t="shared" si="106"/>
        <v>29.166666666666668</v>
      </c>
      <c r="U116" s="349">
        <f t="shared" si="106"/>
        <v>29.166666666666668</v>
      </c>
      <c r="V116" s="349">
        <f t="shared" si="106"/>
        <v>29.166666666666668</v>
      </c>
      <c r="W116" s="349">
        <f t="shared" si="106"/>
        <v>29.166666666666668</v>
      </c>
      <c r="X116" s="349">
        <f t="shared" si="106"/>
        <v>29.166666666666668</v>
      </c>
      <c r="Y116" s="349">
        <f t="shared" si="106"/>
        <v>29.166666666666668</v>
      </c>
      <c r="Z116" s="349">
        <f t="shared" si="106"/>
        <v>29.166666666666668</v>
      </c>
      <c r="AA116" s="349">
        <f t="shared" si="106"/>
        <v>29.166666666666668</v>
      </c>
      <c r="AB116" s="349">
        <f t="shared" si="106"/>
        <v>29.166666666666668</v>
      </c>
      <c r="AC116" s="349">
        <f t="shared" si="106"/>
        <v>29.166666666666668</v>
      </c>
      <c r="AD116" s="349">
        <f t="shared" si="106"/>
        <v>29.166666666666668</v>
      </c>
      <c r="AE116" s="349">
        <f t="shared" si="106"/>
        <v>29.166666666666668</v>
      </c>
      <c r="AF116" s="349">
        <f t="shared" si="106"/>
        <v>29.166666666666668</v>
      </c>
      <c r="AG116" s="349">
        <f t="shared" si="106"/>
        <v>29.166666666666668</v>
      </c>
      <c r="AH116" s="349">
        <f t="shared" si="106"/>
        <v>29.166666666666668</v>
      </c>
      <c r="AI116" s="349">
        <f t="shared" si="106"/>
        <v>29.166666666666668</v>
      </c>
      <c r="AJ116" s="349">
        <f t="shared" si="106"/>
        <v>29.166666666666668</v>
      </c>
      <c r="AK116" s="349">
        <f t="shared" si="106"/>
        <v>29.166666666666668</v>
      </c>
      <c r="AL116" s="349">
        <f t="shared" si="106"/>
        <v>29.166666666666668</v>
      </c>
      <c r="AM116" s="349">
        <f t="shared" si="106"/>
        <v>29.166666666666668</v>
      </c>
    </row>
    <row r="117" spans="1:39" hidden="1" outlineLevel="1" x14ac:dyDescent="0.3">
      <c r="A117" s="1" t="s">
        <v>25</v>
      </c>
      <c r="B117" s="1" t="s">
        <v>21</v>
      </c>
      <c r="C117" s="350">
        <f>I30</f>
        <v>6.5000000000000002E-2</v>
      </c>
      <c r="D117" s="349">
        <f>$C$117*D113</f>
        <v>48.942400000000006</v>
      </c>
      <c r="E117" s="349">
        <f>$C$117*E113</f>
        <v>49.431824000000006</v>
      </c>
      <c r="F117" s="349">
        <f t="shared" ref="F117:AM117" si="107">$C$117*F113</f>
        <v>49.926142240000004</v>
      </c>
      <c r="G117" s="349">
        <f t="shared" si="107"/>
        <v>50.425403662400008</v>
      </c>
      <c r="H117" s="349">
        <f t="shared" si="107"/>
        <v>50.929657699024006</v>
      </c>
      <c r="I117" s="349">
        <f t="shared" si="107"/>
        <v>51.43895427601425</v>
      </c>
      <c r="J117" s="349">
        <f t="shared" si="107"/>
        <v>51.953343818774385</v>
      </c>
      <c r="K117" s="349">
        <f t="shared" si="107"/>
        <v>52.472877256962128</v>
      </c>
      <c r="L117" s="349">
        <f t="shared" si="107"/>
        <v>52.997606029531752</v>
      </c>
      <c r="M117" s="349">
        <f t="shared" si="107"/>
        <v>53.527582089827071</v>
      </c>
      <c r="N117" s="349">
        <f t="shared" si="107"/>
        <v>54.062857910725349</v>
      </c>
      <c r="O117" s="349">
        <f t="shared" si="107"/>
        <v>54.603486489832605</v>
      </c>
      <c r="P117" s="349">
        <f t="shared" si="107"/>
        <v>55.149521354730922</v>
      </c>
      <c r="Q117" s="349">
        <f t="shared" si="107"/>
        <v>55.701016568278234</v>
      </c>
      <c r="R117" s="349">
        <f t="shared" si="107"/>
        <v>56.258026733961017</v>
      </c>
      <c r="S117" s="349">
        <f t="shared" si="107"/>
        <v>56.820607001300637</v>
      </c>
      <c r="T117" s="349">
        <f t="shared" si="107"/>
        <v>57.388813071313642</v>
      </c>
      <c r="U117" s="349">
        <f t="shared" si="107"/>
        <v>57.962701202026771</v>
      </c>
      <c r="V117" s="349">
        <f t="shared" si="107"/>
        <v>58.542328214047046</v>
      </c>
      <c r="W117" s="349">
        <f t="shared" si="107"/>
        <v>59.127751496187521</v>
      </c>
      <c r="X117" s="349">
        <f t="shared" si="107"/>
        <v>59.719029011149388</v>
      </c>
      <c r="Y117" s="349">
        <f t="shared" si="107"/>
        <v>60.316219301260887</v>
      </c>
      <c r="Z117" s="349">
        <f t="shared" si="107"/>
        <v>60.919381494273502</v>
      </c>
      <c r="AA117" s="349">
        <f t="shared" si="107"/>
        <v>61.528575309216244</v>
      </c>
      <c r="AB117" s="349">
        <f t="shared" si="107"/>
        <v>62.143861062308403</v>
      </c>
      <c r="AC117" s="349">
        <f t="shared" si="107"/>
        <v>62.765299672931476</v>
      </c>
      <c r="AD117" s="349">
        <f t="shared" si="107"/>
        <v>63.392952669660801</v>
      </c>
      <c r="AE117" s="349">
        <f t="shared" si="107"/>
        <v>64.02688219635742</v>
      </c>
      <c r="AF117" s="349">
        <f t="shared" si="107"/>
        <v>64.667151018320979</v>
      </c>
      <c r="AG117" s="349">
        <f t="shared" si="107"/>
        <v>65.31382252850419</v>
      </c>
      <c r="AH117" s="349">
        <f t="shared" si="107"/>
        <v>65.966960753789238</v>
      </c>
      <c r="AI117" s="349">
        <f t="shared" si="107"/>
        <v>66.62663036132713</v>
      </c>
      <c r="AJ117" s="349">
        <f t="shared" si="107"/>
        <v>67.2928966649404</v>
      </c>
      <c r="AK117" s="349">
        <f t="shared" si="107"/>
        <v>67.965825631589823</v>
      </c>
      <c r="AL117" s="349">
        <f t="shared" si="107"/>
        <v>68.645483887905712</v>
      </c>
      <c r="AM117" s="349">
        <f t="shared" si="107"/>
        <v>69.33193872678477</v>
      </c>
    </row>
    <row r="118" spans="1:39" hidden="1" outlineLevel="1" x14ac:dyDescent="0.3">
      <c r="A118" s="1" t="s">
        <v>38</v>
      </c>
      <c r="B118" s="1" t="s">
        <v>21</v>
      </c>
      <c r="C118" s="351">
        <f>I31</f>
        <v>600</v>
      </c>
      <c r="D118" s="349">
        <f>$C$118/12</f>
        <v>50</v>
      </c>
      <c r="E118" s="349">
        <f>$C$118/12</f>
        <v>50</v>
      </c>
      <c r="F118" s="349">
        <f t="shared" ref="F118:AM118" si="108">$C$118/12</f>
        <v>50</v>
      </c>
      <c r="G118" s="349">
        <f t="shared" si="108"/>
        <v>50</v>
      </c>
      <c r="H118" s="349">
        <f t="shared" si="108"/>
        <v>50</v>
      </c>
      <c r="I118" s="349">
        <f t="shared" si="108"/>
        <v>50</v>
      </c>
      <c r="J118" s="349">
        <f t="shared" si="108"/>
        <v>50</v>
      </c>
      <c r="K118" s="349">
        <f t="shared" si="108"/>
        <v>50</v>
      </c>
      <c r="L118" s="349">
        <f t="shared" si="108"/>
        <v>50</v>
      </c>
      <c r="M118" s="349">
        <f t="shared" si="108"/>
        <v>50</v>
      </c>
      <c r="N118" s="349">
        <f t="shared" si="108"/>
        <v>50</v>
      </c>
      <c r="O118" s="349">
        <f t="shared" si="108"/>
        <v>50</v>
      </c>
      <c r="P118" s="349">
        <f t="shared" si="108"/>
        <v>50</v>
      </c>
      <c r="Q118" s="349">
        <f t="shared" si="108"/>
        <v>50</v>
      </c>
      <c r="R118" s="349">
        <f t="shared" si="108"/>
        <v>50</v>
      </c>
      <c r="S118" s="349">
        <f t="shared" si="108"/>
        <v>50</v>
      </c>
      <c r="T118" s="349">
        <f t="shared" si="108"/>
        <v>50</v>
      </c>
      <c r="U118" s="349">
        <f t="shared" si="108"/>
        <v>50</v>
      </c>
      <c r="V118" s="349">
        <f t="shared" si="108"/>
        <v>50</v>
      </c>
      <c r="W118" s="349">
        <f t="shared" si="108"/>
        <v>50</v>
      </c>
      <c r="X118" s="349">
        <f t="shared" si="108"/>
        <v>50</v>
      </c>
      <c r="Y118" s="349">
        <f t="shared" si="108"/>
        <v>50</v>
      </c>
      <c r="Z118" s="349">
        <f t="shared" si="108"/>
        <v>50</v>
      </c>
      <c r="AA118" s="349">
        <f t="shared" si="108"/>
        <v>50</v>
      </c>
      <c r="AB118" s="349">
        <f t="shared" si="108"/>
        <v>50</v>
      </c>
      <c r="AC118" s="349">
        <f t="shared" si="108"/>
        <v>50</v>
      </c>
      <c r="AD118" s="349">
        <f t="shared" si="108"/>
        <v>50</v>
      </c>
      <c r="AE118" s="349">
        <f t="shared" si="108"/>
        <v>50</v>
      </c>
      <c r="AF118" s="349">
        <f t="shared" si="108"/>
        <v>50</v>
      </c>
      <c r="AG118" s="349">
        <f t="shared" si="108"/>
        <v>50</v>
      </c>
      <c r="AH118" s="349">
        <f t="shared" si="108"/>
        <v>50</v>
      </c>
      <c r="AI118" s="349">
        <f t="shared" si="108"/>
        <v>50</v>
      </c>
      <c r="AJ118" s="349">
        <f t="shared" si="108"/>
        <v>50</v>
      </c>
      <c r="AK118" s="349">
        <f t="shared" si="108"/>
        <v>50</v>
      </c>
      <c r="AL118" s="349">
        <f t="shared" si="108"/>
        <v>50</v>
      </c>
      <c r="AM118" s="349">
        <f t="shared" si="108"/>
        <v>50</v>
      </c>
    </row>
    <row r="119" spans="1:39" hidden="1" outlineLevel="1" x14ac:dyDescent="0.3">
      <c r="A119" s="69" t="s">
        <v>31</v>
      </c>
      <c r="B119" s="69" t="s">
        <v>16</v>
      </c>
      <c r="D119" s="349">
        <f t="shared" ref="D119:AM119" si="109">$L$34*D42</f>
        <v>343.08185600000002</v>
      </c>
      <c r="E119" s="349">
        <f t="shared" si="109"/>
        <v>346.51267456000005</v>
      </c>
      <c r="F119" s="349">
        <f t="shared" si="109"/>
        <v>349.9778013056</v>
      </c>
      <c r="G119" s="349">
        <f t="shared" si="109"/>
        <v>353.47757931865601</v>
      </c>
      <c r="H119" s="349">
        <f t="shared" si="109"/>
        <v>357.01235511184257</v>
      </c>
      <c r="I119" s="349">
        <f t="shared" si="109"/>
        <v>360.58247866296102</v>
      </c>
      <c r="J119" s="349">
        <f t="shared" si="109"/>
        <v>364.18830344959059</v>
      </c>
      <c r="K119" s="349">
        <f t="shared" si="109"/>
        <v>367.83018648408648</v>
      </c>
      <c r="L119" s="349">
        <f t="shared" si="109"/>
        <v>371.50848834892736</v>
      </c>
      <c r="M119" s="349">
        <f t="shared" si="109"/>
        <v>375.22357323241664</v>
      </c>
      <c r="N119" s="349">
        <f t="shared" si="109"/>
        <v>378.97580896474085</v>
      </c>
      <c r="O119" s="349">
        <f t="shared" si="109"/>
        <v>382.76556705438827</v>
      </c>
      <c r="P119" s="349">
        <f t="shared" si="109"/>
        <v>386.59322272493216</v>
      </c>
      <c r="Q119" s="349">
        <f t="shared" si="109"/>
        <v>390.45915495218145</v>
      </c>
      <c r="R119" s="349">
        <f t="shared" si="109"/>
        <v>394.3637465017033</v>
      </c>
      <c r="S119" s="349">
        <f t="shared" si="109"/>
        <v>398.30738396672035</v>
      </c>
      <c r="T119" s="349">
        <f t="shared" si="109"/>
        <v>402.29045780638756</v>
      </c>
      <c r="U119" s="349">
        <f t="shared" si="109"/>
        <v>406.31336238445147</v>
      </c>
      <c r="V119" s="349">
        <f t="shared" si="109"/>
        <v>410.37649600829593</v>
      </c>
      <c r="W119" s="349">
        <f t="shared" si="109"/>
        <v>414.48026096837896</v>
      </c>
      <c r="X119" s="349">
        <f t="shared" si="109"/>
        <v>418.62506357806274</v>
      </c>
      <c r="Y119" s="349">
        <f t="shared" si="109"/>
        <v>422.81131421384339</v>
      </c>
      <c r="Z119" s="349">
        <f t="shared" si="109"/>
        <v>427.03942735598184</v>
      </c>
      <c r="AA119" s="349">
        <f t="shared" si="109"/>
        <v>431.30982162954166</v>
      </c>
      <c r="AB119" s="349">
        <f t="shared" si="109"/>
        <v>435.62291984583709</v>
      </c>
      <c r="AC119" s="349">
        <f t="shared" si="109"/>
        <v>439.97914904429541</v>
      </c>
      <c r="AD119" s="349">
        <f t="shared" si="109"/>
        <v>444.37894053473838</v>
      </c>
      <c r="AE119" s="349">
        <f t="shared" si="109"/>
        <v>448.82272994008582</v>
      </c>
      <c r="AF119" s="349">
        <f t="shared" si="109"/>
        <v>453.31095723948664</v>
      </c>
      <c r="AG119" s="349">
        <f t="shared" si="109"/>
        <v>457.84406681188153</v>
      </c>
      <c r="AH119" s="349">
        <f t="shared" si="109"/>
        <v>462.42250748000038</v>
      </c>
      <c r="AI119" s="349">
        <f t="shared" si="109"/>
        <v>467.04673255480043</v>
      </c>
      <c r="AJ119" s="349">
        <f t="shared" si="109"/>
        <v>471.7171998803484</v>
      </c>
      <c r="AK119" s="349">
        <f t="shared" si="109"/>
        <v>476.43437187915191</v>
      </c>
      <c r="AL119" s="349">
        <f t="shared" si="109"/>
        <v>481.19871559794342</v>
      </c>
      <c r="AM119" s="349">
        <f t="shared" si="109"/>
        <v>486.01070275392289</v>
      </c>
    </row>
    <row r="120" spans="1:39" hidden="1" outlineLevel="1" x14ac:dyDescent="0.3">
      <c r="D120" s="131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</row>
    <row r="121" spans="1:39" hidden="1" outlineLevel="1" x14ac:dyDescent="0.3">
      <c r="A121" s="95" t="s">
        <v>61</v>
      </c>
      <c r="B121" s="95"/>
      <c r="C121" s="95"/>
      <c r="D121" s="352">
        <f t="shared" ref="D121:AM121" si="110">SUM(D113:D119)</f>
        <v>1432.1509226666667</v>
      </c>
      <c r="E121" s="352">
        <f t="shared" si="110"/>
        <v>1445.6807652266668</v>
      </c>
      <c r="F121" s="352">
        <f t="shared" si="110"/>
        <v>1459.3459062122668</v>
      </c>
      <c r="G121" s="352">
        <f t="shared" si="110"/>
        <v>1473.1476986077228</v>
      </c>
      <c r="H121" s="352">
        <f t="shared" si="110"/>
        <v>1487.0875089271335</v>
      </c>
      <c r="I121" s="352">
        <f t="shared" si="110"/>
        <v>1501.1667173497381</v>
      </c>
      <c r="J121" s="352">
        <f t="shared" si="110"/>
        <v>1515.3867178565688</v>
      </c>
      <c r="K121" s="352">
        <f t="shared" si="110"/>
        <v>1529.7489183684677</v>
      </c>
      <c r="L121" s="352">
        <f t="shared" si="110"/>
        <v>1544.2547408854857</v>
      </c>
      <c r="M121" s="352">
        <f t="shared" si="110"/>
        <v>1558.905621627674</v>
      </c>
      <c r="N121" s="352">
        <f t="shared" si="110"/>
        <v>1573.7030111772842</v>
      </c>
      <c r="O121" s="352">
        <f t="shared" si="110"/>
        <v>1588.6483746223903</v>
      </c>
      <c r="P121" s="352">
        <f t="shared" si="110"/>
        <v>1603.7431917019476</v>
      </c>
      <c r="Q121" s="352">
        <f t="shared" si="110"/>
        <v>1618.9889569523004</v>
      </c>
      <c r="R121" s="352">
        <f t="shared" si="110"/>
        <v>1634.3871798551568</v>
      </c>
      <c r="S121" s="352">
        <f t="shared" si="110"/>
        <v>1649.9393849870419</v>
      </c>
      <c r="T121" s="352">
        <f t="shared" si="110"/>
        <v>1665.6471121702457</v>
      </c>
      <c r="U121" s="352">
        <f t="shared" si="110"/>
        <v>1681.5119166252812</v>
      </c>
      <c r="V121" s="352">
        <f t="shared" si="110"/>
        <v>1697.5353691248674</v>
      </c>
      <c r="W121" s="352">
        <f t="shared" si="110"/>
        <v>1713.7190561494499</v>
      </c>
      <c r="X121" s="352">
        <f t="shared" si="110"/>
        <v>1730.0645800442774</v>
      </c>
      <c r="Y121" s="352">
        <f t="shared" si="110"/>
        <v>1746.5735591780535</v>
      </c>
      <c r="Z121" s="352">
        <f t="shared" si="110"/>
        <v>1763.2476281031677</v>
      </c>
      <c r="AA121" s="352">
        <f t="shared" si="110"/>
        <v>1780.0884377175325</v>
      </c>
      <c r="AB121" s="352">
        <f t="shared" si="110"/>
        <v>1797.0976554280412</v>
      </c>
      <c r="AC121" s="352">
        <f t="shared" si="110"/>
        <v>1814.2769653156547</v>
      </c>
      <c r="AD121" s="352">
        <f t="shared" si="110"/>
        <v>1831.628068302145</v>
      </c>
      <c r="AE121" s="352">
        <f t="shared" si="110"/>
        <v>1849.1526823185</v>
      </c>
      <c r="AF121" s="352">
        <f t="shared" si="110"/>
        <v>1866.852542475018</v>
      </c>
      <c r="AG121" s="352">
        <f t="shared" si="110"/>
        <v>1884.7294012331015</v>
      </c>
      <c r="AH121" s="352">
        <f t="shared" si="110"/>
        <v>1902.7850285787661</v>
      </c>
      <c r="AI121" s="352">
        <f t="shared" si="110"/>
        <v>1921.0212121978873</v>
      </c>
      <c r="AJ121" s="352">
        <f t="shared" si="110"/>
        <v>1939.4397576531992</v>
      </c>
      <c r="AK121" s="352">
        <f t="shared" si="110"/>
        <v>1958.0424885630648</v>
      </c>
      <c r="AL121" s="352">
        <f t="shared" si="110"/>
        <v>1976.8312467820288</v>
      </c>
      <c r="AM121" s="352">
        <f t="shared" si="110"/>
        <v>1995.8078925831826</v>
      </c>
    </row>
    <row r="122" spans="1:39" hidden="1" outlineLevel="1" x14ac:dyDescent="0.3">
      <c r="A122" s="92" t="s">
        <v>62</v>
      </c>
      <c r="B122" s="92"/>
      <c r="C122" s="92"/>
      <c r="D122" s="353">
        <f t="shared" ref="D122:AM122" si="111">D111-D121</f>
        <v>6055.8490773333333</v>
      </c>
      <c r="E122" s="353">
        <f t="shared" si="111"/>
        <v>6117.199234773333</v>
      </c>
      <c r="F122" s="353">
        <f t="shared" si="111"/>
        <v>6179.162893787734</v>
      </c>
      <c r="G122" s="353">
        <f t="shared" si="111"/>
        <v>6241.7461893922773</v>
      </c>
      <c r="H122" s="353">
        <f t="shared" si="111"/>
        <v>6304.9553179528666</v>
      </c>
      <c r="I122" s="353">
        <f t="shared" si="111"/>
        <v>6368.7965377990631</v>
      </c>
      <c r="J122" s="353">
        <f t="shared" si="111"/>
        <v>6433.2761698437198</v>
      </c>
      <c r="K122" s="353">
        <f t="shared" si="111"/>
        <v>6498.4005982088238</v>
      </c>
      <c r="L122" s="353">
        <f t="shared" si="111"/>
        <v>6564.1762708575789</v>
      </c>
      <c r="M122" s="353">
        <f t="shared" si="111"/>
        <v>6630.6097002328206</v>
      </c>
      <c r="N122" s="353">
        <f t="shared" si="111"/>
        <v>6697.7074639018174</v>
      </c>
      <c r="O122" s="353">
        <f t="shared" si="111"/>
        <v>6765.4762052075012</v>
      </c>
      <c r="P122" s="353">
        <f t="shared" si="111"/>
        <v>6833.9226339262423</v>
      </c>
      <c r="Q122" s="353">
        <f t="shared" si="111"/>
        <v>6903.0535269321717</v>
      </c>
      <c r="R122" s="353">
        <f t="shared" si="111"/>
        <v>6972.8757288681609</v>
      </c>
      <c r="S122" s="353">
        <f t="shared" si="111"/>
        <v>7043.3961528235095</v>
      </c>
      <c r="T122" s="353">
        <f t="shared" si="111"/>
        <v>7114.6217810184116</v>
      </c>
      <c r="U122" s="353">
        <f t="shared" si="111"/>
        <v>7186.5596654952624</v>
      </c>
      <c r="V122" s="353">
        <f t="shared" si="111"/>
        <v>7259.2169288168807</v>
      </c>
      <c r="W122" s="353">
        <f t="shared" si="111"/>
        <v>7332.6007647717161</v>
      </c>
      <c r="X122" s="353">
        <f t="shared" si="111"/>
        <v>7406.7184390861012</v>
      </c>
      <c r="Y122" s="353">
        <f t="shared" si="111"/>
        <v>7481.5772901436285</v>
      </c>
      <c r="Z122" s="353">
        <f t="shared" si="111"/>
        <v>7557.184729711732</v>
      </c>
      <c r="AA122" s="353">
        <f t="shared" si="111"/>
        <v>7633.5482436755165</v>
      </c>
      <c r="AB122" s="353">
        <f t="shared" si="111"/>
        <v>7710.6753927789387</v>
      </c>
      <c r="AC122" s="353">
        <f t="shared" si="111"/>
        <v>7788.5738133733948</v>
      </c>
      <c r="AD122" s="353">
        <f t="shared" si="111"/>
        <v>7867.2512181737948</v>
      </c>
      <c r="AE122" s="353">
        <f t="shared" si="111"/>
        <v>7946.7153970222007</v>
      </c>
      <c r="AF122" s="353">
        <f t="shared" si="111"/>
        <v>8026.9742176590889</v>
      </c>
      <c r="AG122" s="353">
        <f t="shared" si="111"/>
        <v>8108.0356265023465</v>
      </c>
      <c r="AH122" s="353">
        <f t="shared" si="111"/>
        <v>8189.907649434037</v>
      </c>
      <c r="AI122" s="353">
        <f t="shared" si="111"/>
        <v>8272.5983925950441</v>
      </c>
      <c r="AJ122" s="353">
        <f t="shared" si="111"/>
        <v>8356.1160431876615</v>
      </c>
      <c r="AK122" s="353">
        <f t="shared" si="111"/>
        <v>8440.468870286204</v>
      </c>
      <c r="AL122" s="353">
        <f t="shared" si="111"/>
        <v>8525.6652256557336</v>
      </c>
      <c r="AM122" s="353">
        <f t="shared" si="111"/>
        <v>8611.7135445789572</v>
      </c>
    </row>
    <row r="123" spans="1:39" hidden="1" outlineLevel="1" x14ac:dyDescent="0.3">
      <c r="A123" s="82" t="s">
        <v>63</v>
      </c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</row>
    <row r="124" spans="1:39" hidden="1" outlineLevel="1" x14ac:dyDescent="0.3">
      <c r="A124" s="69" t="s">
        <v>65</v>
      </c>
      <c r="B124" s="69" t="s">
        <v>67</v>
      </c>
      <c r="C124" s="355">
        <f>U25</f>
        <v>40</v>
      </c>
      <c r="D124" s="349">
        <f>$C$124</f>
        <v>40</v>
      </c>
      <c r="E124" s="349">
        <f>$C$124</f>
        <v>40</v>
      </c>
      <c r="F124" s="349">
        <f t="shared" ref="F124:AM124" si="112">$C$124</f>
        <v>40</v>
      </c>
      <c r="G124" s="349">
        <f t="shared" si="112"/>
        <v>40</v>
      </c>
      <c r="H124" s="349">
        <f t="shared" si="112"/>
        <v>40</v>
      </c>
      <c r="I124" s="349">
        <f t="shared" si="112"/>
        <v>40</v>
      </c>
      <c r="J124" s="349">
        <f t="shared" si="112"/>
        <v>40</v>
      </c>
      <c r="K124" s="349">
        <f t="shared" si="112"/>
        <v>40</v>
      </c>
      <c r="L124" s="349">
        <f t="shared" si="112"/>
        <v>40</v>
      </c>
      <c r="M124" s="349">
        <f t="shared" si="112"/>
        <v>40</v>
      </c>
      <c r="N124" s="349">
        <f t="shared" si="112"/>
        <v>40</v>
      </c>
      <c r="O124" s="349">
        <f t="shared" si="112"/>
        <v>40</v>
      </c>
      <c r="P124" s="349">
        <f t="shared" si="112"/>
        <v>40</v>
      </c>
      <c r="Q124" s="349">
        <f t="shared" si="112"/>
        <v>40</v>
      </c>
      <c r="R124" s="349">
        <f t="shared" si="112"/>
        <v>40</v>
      </c>
      <c r="S124" s="349">
        <f t="shared" si="112"/>
        <v>40</v>
      </c>
      <c r="T124" s="349">
        <f t="shared" si="112"/>
        <v>40</v>
      </c>
      <c r="U124" s="349">
        <f t="shared" si="112"/>
        <v>40</v>
      </c>
      <c r="V124" s="349">
        <f t="shared" si="112"/>
        <v>40</v>
      </c>
      <c r="W124" s="349">
        <f t="shared" si="112"/>
        <v>40</v>
      </c>
      <c r="X124" s="349">
        <f t="shared" si="112"/>
        <v>40</v>
      </c>
      <c r="Y124" s="349">
        <f t="shared" si="112"/>
        <v>40</v>
      </c>
      <c r="Z124" s="349">
        <f t="shared" si="112"/>
        <v>40</v>
      </c>
      <c r="AA124" s="349">
        <f t="shared" si="112"/>
        <v>40</v>
      </c>
      <c r="AB124" s="349">
        <f t="shared" si="112"/>
        <v>40</v>
      </c>
      <c r="AC124" s="349">
        <f t="shared" si="112"/>
        <v>40</v>
      </c>
      <c r="AD124" s="349">
        <f t="shared" si="112"/>
        <v>40</v>
      </c>
      <c r="AE124" s="349">
        <f t="shared" si="112"/>
        <v>40</v>
      </c>
      <c r="AF124" s="349">
        <f t="shared" si="112"/>
        <v>40</v>
      </c>
      <c r="AG124" s="349">
        <f t="shared" si="112"/>
        <v>40</v>
      </c>
      <c r="AH124" s="349">
        <f t="shared" si="112"/>
        <v>40</v>
      </c>
      <c r="AI124" s="349">
        <f t="shared" si="112"/>
        <v>40</v>
      </c>
      <c r="AJ124" s="349">
        <f t="shared" si="112"/>
        <v>40</v>
      </c>
      <c r="AK124" s="349">
        <f t="shared" si="112"/>
        <v>40</v>
      </c>
      <c r="AL124" s="349">
        <f t="shared" si="112"/>
        <v>40</v>
      </c>
      <c r="AM124" s="349">
        <f t="shared" si="112"/>
        <v>40</v>
      </c>
    </row>
    <row r="125" spans="1:39" hidden="1" outlineLevel="1" x14ac:dyDescent="0.3">
      <c r="A125" s="69" t="s">
        <v>45</v>
      </c>
      <c r="B125" s="69" t="s">
        <v>64</v>
      </c>
      <c r="C125" s="356">
        <f>V29</f>
        <v>0.15</v>
      </c>
      <c r="D125" s="349">
        <f t="shared" ref="D125:AM125" si="113">$C$125*D111</f>
        <v>1123.2</v>
      </c>
      <c r="E125" s="349">
        <f t="shared" si="113"/>
        <v>1134.432</v>
      </c>
      <c r="F125" s="349">
        <f t="shared" si="113"/>
        <v>1145.7763199999999</v>
      </c>
      <c r="G125" s="349">
        <f t="shared" si="113"/>
        <v>1157.2340832</v>
      </c>
      <c r="H125" s="349">
        <f t="shared" si="113"/>
        <v>1168.806424032</v>
      </c>
      <c r="I125" s="349">
        <f t="shared" si="113"/>
        <v>1180.49448827232</v>
      </c>
      <c r="J125" s="349">
        <f t="shared" si="113"/>
        <v>1192.2994331550433</v>
      </c>
      <c r="K125" s="349">
        <f t="shared" si="113"/>
        <v>1204.2224274865937</v>
      </c>
      <c r="L125" s="349">
        <f t="shared" si="113"/>
        <v>1216.2646517614596</v>
      </c>
      <c r="M125" s="349">
        <f t="shared" si="113"/>
        <v>1228.4272982790742</v>
      </c>
      <c r="N125" s="349">
        <f t="shared" si="113"/>
        <v>1240.7115712618652</v>
      </c>
      <c r="O125" s="349">
        <f t="shared" si="113"/>
        <v>1253.1186869744836</v>
      </c>
      <c r="P125" s="349">
        <f t="shared" si="113"/>
        <v>1265.6498738442285</v>
      </c>
      <c r="Q125" s="349">
        <f t="shared" si="113"/>
        <v>1278.3063725826707</v>
      </c>
      <c r="R125" s="349">
        <f t="shared" si="113"/>
        <v>1291.0894363084976</v>
      </c>
      <c r="S125" s="349">
        <f t="shared" si="113"/>
        <v>1304.0003306715828</v>
      </c>
      <c r="T125" s="349">
        <f t="shared" si="113"/>
        <v>1317.0403339782986</v>
      </c>
      <c r="U125" s="349">
        <f t="shared" si="113"/>
        <v>1330.2107373180813</v>
      </c>
      <c r="V125" s="349">
        <f t="shared" si="113"/>
        <v>1343.5128446912622</v>
      </c>
      <c r="W125" s="349">
        <f t="shared" si="113"/>
        <v>1356.9479731381748</v>
      </c>
      <c r="X125" s="349">
        <f t="shared" si="113"/>
        <v>1370.5174528695568</v>
      </c>
      <c r="Y125" s="349">
        <f t="shared" si="113"/>
        <v>1384.2226273982524</v>
      </c>
      <c r="Z125" s="349">
        <f t="shared" si="113"/>
        <v>1398.0648536722349</v>
      </c>
      <c r="AA125" s="349">
        <f t="shared" si="113"/>
        <v>1412.0455022089573</v>
      </c>
      <c r="AB125" s="349">
        <f t="shared" si="113"/>
        <v>1426.1659572310471</v>
      </c>
      <c r="AC125" s="349">
        <f t="shared" si="113"/>
        <v>1440.4276168033573</v>
      </c>
      <c r="AD125" s="349">
        <f t="shared" si="113"/>
        <v>1454.831892971391</v>
      </c>
      <c r="AE125" s="349">
        <f t="shared" si="113"/>
        <v>1469.380211901105</v>
      </c>
      <c r="AF125" s="349">
        <f t="shared" si="113"/>
        <v>1484.074014020116</v>
      </c>
      <c r="AG125" s="349">
        <f t="shared" si="113"/>
        <v>1498.9147541603172</v>
      </c>
      <c r="AH125" s="349">
        <f t="shared" si="113"/>
        <v>1513.9039017019204</v>
      </c>
      <c r="AI125" s="349">
        <f t="shared" si="113"/>
        <v>1529.0429407189397</v>
      </c>
      <c r="AJ125" s="349">
        <f t="shared" si="113"/>
        <v>1544.333370126129</v>
      </c>
      <c r="AK125" s="349">
        <f t="shared" si="113"/>
        <v>1559.7767038273903</v>
      </c>
      <c r="AL125" s="349">
        <f t="shared" si="113"/>
        <v>1575.3744708656643</v>
      </c>
      <c r="AM125" s="349">
        <f t="shared" si="113"/>
        <v>1591.1282155743211</v>
      </c>
    </row>
    <row r="126" spans="1:39" hidden="1" outlineLevel="1" x14ac:dyDescent="0.3">
      <c r="A126" s="69" t="s">
        <v>48</v>
      </c>
      <c r="B126" s="69" t="s">
        <v>64</v>
      </c>
      <c r="C126" s="16"/>
      <c r="D126" s="349">
        <f t="shared" ref="D126:AM126" si="114">$V$30*D42</f>
        <v>1123.2</v>
      </c>
      <c r="E126" s="349">
        <f t="shared" si="114"/>
        <v>1134.4320000000002</v>
      </c>
      <c r="F126" s="349">
        <f t="shared" si="114"/>
        <v>1145.7763200000002</v>
      </c>
      <c r="G126" s="349">
        <f t="shared" si="114"/>
        <v>1157.2340832000002</v>
      </c>
      <c r="H126" s="349">
        <f t="shared" si="114"/>
        <v>1168.8064240320002</v>
      </c>
      <c r="I126" s="349">
        <f t="shared" si="114"/>
        <v>1180.4944882723203</v>
      </c>
      <c r="J126" s="349">
        <f t="shared" si="114"/>
        <v>1192.2994331550433</v>
      </c>
      <c r="K126" s="349">
        <f t="shared" si="114"/>
        <v>1204.2224274865937</v>
      </c>
      <c r="L126" s="349">
        <f t="shared" si="114"/>
        <v>1216.2646517614596</v>
      </c>
      <c r="M126" s="349">
        <f t="shared" si="114"/>
        <v>1228.4272982790744</v>
      </c>
      <c r="N126" s="349">
        <f t="shared" si="114"/>
        <v>1240.7115712618652</v>
      </c>
      <c r="O126" s="349">
        <f t="shared" si="114"/>
        <v>1253.1186869744838</v>
      </c>
      <c r="P126" s="349">
        <f t="shared" si="114"/>
        <v>1265.6498738442285</v>
      </c>
      <c r="Q126" s="349">
        <f t="shared" si="114"/>
        <v>1278.306372582671</v>
      </c>
      <c r="R126" s="349">
        <f t="shared" si="114"/>
        <v>1291.0894363084976</v>
      </c>
      <c r="S126" s="349">
        <f t="shared" si="114"/>
        <v>1304.0003306715828</v>
      </c>
      <c r="T126" s="349">
        <f t="shared" si="114"/>
        <v>1317.0403339782986</v>
      </c>
      <c r="U126" s="349">
        <f t="shared" si="114"/>
        <v>1330.2107373180816</v>
      </c>
      <c r="V126" s="349">
        <f t="shared" si="114"/>
        <v>1343.5128446912624</v>
      </c>
      <c r="W126" s="349">
        <f t="shared" si="114"/>
        <v>1356.947973138175</v>
      </c>
      <c r="X126" s="349">
        <f t="shared" si="114"/>
        <v>1370.5174528695568</v>
      </c>
      <c r="Y126" s="349">
        <f t="shared" si="114"/>
        <v>1384.2226273982524</v>
      </c>
      <c r="Z126" s="349">
        <f t="shared" si="114"/>
        <v>1398.0648536722351</v>
      </c>
      <c r="AA126" s="349">
        <f t="shared" si="114"/>
        <v>1412.0455022089575</v>
      </c>
      <c r="AB126" s="349">
        <f t="shared" si="114"/>
        <v>1426.1659572310471</v>
      </c>
      <c r="AC126" s="349">
        <f t="shared" si="114"/>
        <v>1440.4276168033575</v>
      </c>
      <c r="AD126" s="349">
        <f t="shared" si="114"/>
        <v>1454.831892971391</v>
      </c>
      <c r="AE126" s="349">
        <f t="shared" si="114"/>
        <v>1469.380211901105</v>
      </c>
      <c r="AF126" s="349">
        <f t="shared" si="114"/>
        <v>1484.074014020116</v>
      </c>
      <c r="AG126" s="349">
        <f t="shared" si="114"/>
        <v>1498.9147541603172</v>
      </c>
      <c r="AH126" s="349">
        <f t="shared" si="114"/>
        <v>1513.9039017019206</v>
      </c>
      <c r="AI126" s="349">
        <f t="shared" si="114"/>
        <v>1529.0429407189399</v>
      </c>
      <c r="AJ126" s="349">
        <f t="shared" si="114"/>
        <v>1544.3333701261292</v>
      </c>
      <c r="AK126" s="349">
        <f t="shared" si="114"/>
        <v>1559.7767038273905</v>
      </c>
      <c r="AL126" s="349">
        <f t="shared" si="114"/>
        <v>1575.3744708656643</v>
      </c>
      <c r="AM126" s="349">
        <f t="shared" si="114"/>
        <v>1591.1282155743211</v>
      </c>
    </row>
    <row r="127" spans="1:39" hidden="1" outlineLevel="1" x14ac:dyDescent="0.3">
      <c r="A127" s="69" t="s">
        <v>46</v>
      </c>
      <c r="B127" s="69" t="s">
        <v>64</v>
      </c>
      <c r="C127" s="16"/>
      <c r="D127" s="349">
        <f t="shared" ref="D127:AM127" si="115">$V$31*D42</f>
        <v>37.44</v>
      </c>
      <c r="E127" s="349">
        <f t="shared" si="115"/>
        <v>37.814399999999999</v>
      </c>
      <c r="F127" s="349">
        <f t="shared" si="115"/>
        <v>38.192543999999998</v>
      </c>
      <c r="G127" s="349">
        <f t="shared" si="115"/>
        <v>38.574469440000001</v>
      </c>
      <c r="H127" s="349">
        <f t="shared" si="115"/>
        <v>38.960214134400005</v>
      </c>
      <c r="I127" s="349">
        <f t="shared" si="115"/>
        <v>39.349816275744004</v>
      </c>
      <c r="J127" s="349">
        <f t="shared" si="115"/>
        <v>39.743314438501443</v>
      </c>
      <c r="K127" s="349">
        <f t="shared" si="115"/>
        <v>40.140747582886455</v>
      </c>
      <c r="L127" s="349">
        <f t="shared" si="115"/>
        <v>40.542155058715316</v>
      </c>
      <c r="M127" s="349">
        <f t="shared" si="115"/>
        <v>40.947576609302473</v>
      </c>
      <c r="N127" s="349">
        <f t="shared" si="115"/>
        <v>41.357052375395497</v>
      </c>
      <c r="O127" s="349">
        <f t="shared" si="115"/>
        <v>41.770622899149458</v>
      </c>
      <c r="P127" s="349">
        <f t="shared" si="115"/>
        <v>42.18832912814095</v>
      </c>
      <c r="Q127" s="349">
        <f t="shared" si="115"/>
        <v>42.610212419422361</v>
      </c>
      <c r="R127" s="349">
        <f t="shared" si="115"/>
        <v>43.036314543616584</v>
      </c>
      <c r="S127" s="349">
        <f t="shared" si="115"/>
        <v>43.466677689052752</v>
      </c>
      <c r="T127" s="349">
        <f t="shared" si="115"/>
        <v>43.901344465943282</v>
      </c>
      <c r="U127" s="349">
        <f t="shared" si="115"/>
        <v>44.340357910602712</v>
      </c>
      <c r="V127" s="349">
        <f t="shared" si="115"/>
        <v>44.783761489708745</v>
      </c>
      <c r="W127" s="349">
        <f t="shared" si="115"/>
        <v>45.231599104605834</v>
      </c>
      <c r="X127" s="349">
        <f t="shared" si="115"/>
        <v>45.683915095651891</v>
      </c>
      <c r="Y127" s="349">
        <f t="shared" si="115"/>
        <v>46.14075424660841</v>
      </c>
      <c r="Z127" s="349">
        <f t="shared" si="115"/>
        <v>46.602161789074493</v>
      </c>
      <c r="AA127" s="349">
        <f t="shared" si="115"/>
        <v>47.068183406965247</v>
      </c>
      <c r="AB127" s="349">
        <f t="shared" si="115"/>
        <v>47.538865241034898</v>
      </c>
      <c r="AC127" s="349">
        <f t="shared" si="115"/>
        <v>48.014253893445243</v>
      </c>
      <c r="AD127" s="349">
        <f t="shared" si="115"/>
        <v>48.494396432379695</v>
      </c>
      <c r="AE127" s="349">
        <f t="shared" si="115"/>
        <v>48.979340396703499</v>
      </c>
      <c r="AF127" s="349">
        <f t="shared" si="115"/>
        <v>49.469133800670534</v>
      </c>
      <c r="AG127" s="349">
        <f t="shared" si="115"/>
        <v>49.963825138677237</v>
      </c>
      <c r="AH127" s="349">
        <f t="shared" si="115"/>
        <v>50.463463390064014</v>
      </c>
      <c r="AI127" s="349">
        <f t="shared" si="115"/>
        <v>50.968098023964657</v>
      </c>
      <c r="AJ127" s="349">
        <f t="shared" si="115"/>
        <v>51.477779004204301</v>
      </c>
      <c r="AK127" s="349">
        <f t="shared" si="115"/>
        <v>51.992556794246347</v>
      </c>
      <c r="AL127" s="349">
        <f t="shared" si="115"/>
        <v>52.512482362188805</v>
      </c>
      <c r="AM127" s="349">
        <f t="shared" si="115"/>
        <v>53.0376071858107</v>
      </c>
    </row>
    <row r="128" spans="1:39" hidden="1" outlineLevel="1" x14ac:dyDescent="0.3">
      <c r="A128" s="69" t="s">
        <v>66</v>
      </c>
      <c r="B128" s="69" t="s">
        <v>68</v>
      </c>
      <c r="C128" s="349"/>
      <c r="D128" s="349">
        <f t="shared" ref="D128:H128" si="116">$D$45/12</f>
        <v>2916.6666666666665</v>
      </c>
      <c r="E128" s="349">
        <f t="shared" si="116"/>
        <v>2916.6666666666665</v>
      </c>
      <c r="F128" s="349">
        <f t="shared" si="116"/>
        <v>2916.6666666666665</v>
      </c>
      <c r="G128" s="349">
        <f t="shared" si="116"/>
        <v>2916.6666666666665</v>
      </c>
      <c r="H128" s="349">
        <f t="shared" si="116"/>
        <v>2916.6666666666665</v>
      </c>
      <c r="I128" s="349">
        <f t="shared" ref="I128:O128" si="117">$D$45/12</f>
        <v>2916.6666666666665</v>
      </c>
      <c r="J128" s="349">
        <f t="shared" si="117"/>
        <v>2916.6666666666665</v>
      </c>
      <c r="K128" s="349">
        <f t="shared" si="117"/>
        <v>2916.6666666666665</v>
      </c>
      <c r="L128" s="349">
        <f t="shared" si="117"/>
        <v>2916.6666666666665</v>
      </c>
      <c r="M128" s="349">
        <f t="shared" si="117"/>
        <v>2916.6666666666665</v>
      </c>
      <c r="N128" s="349">
        <f t="shared" si="117"/>
        <v>2916.6666666666665</v>
      </c>
      <c r="O128" s="349">
        <f t="shared" si="117"/>
        <v>2916.6666666666665</v>
      </c>
      <c r="P128" s="349">
        <f t="shared" ref="P128:AA128" si="118">$E$45/12</f>
        <v>3266.6666666666674</v>
      </c>
      <c r="Q128" s="349">
        <f t="shared" si="118"/>
        <v>3266.6666666666674</v>
      </c>
      <c r="R128" s="349">
        <f t="shared" si="118"/>
        <v>3266.6666666666674</v>
      </c>
      <c r="S128" s="349">
        <f t="shared" si="118"/>
        <v>3266.6666666666674</v>
      </c>
      <c r="T128" s="349">
        <f t="shared" si="118"/>
        <v>3266.6666666666674</v>
      </c>
      <c r="U128" s="349">
        <f t="shared" si="118"/>
        <v>3266.6666666666674</v>
      </c>
      <c r="V128" s="349">
        <f t="shared" si="118"/>
        <v>3266.6666666666674</v>
      </c>
      <c r="W128" s="349">
        <f t="shared" si="118"/>
        <v>3266.6666666666674</v>
      </c>
      <c r="X128" s="349">
        <f t="shared" si="118"/>
        <v>3266.6666666666674</v>
      </c>
      <c r="Y128" s="349">
        <f t="shared" si="118"/>
        <v>3266.6666666666674</v>
      </c>
      <c r="Z128" s="349">
        <f t="shared" si="118"/>
        <v>3266.6666666666674</v>
      </c>
      <c r="AA128" s="349">
        <f t="shared" si="118"/>
        <v>3266.6666666666674</v>
      </c>
      <c r="AB128" s="349">
        <f t="shared" ref="AB128:AM128" si="119">$F$45/12</f>
        <v>3658.6666666666679</v>
      </c>
      <c r="AC128" s="349">
        <f t="shared" si="119"/>
        <v>3658.6666666666679</v>
      </c>
      <c r="AD128" s="349">
        <f t="shared" si="119"/>
        <v>3658.6666666666679</v>
      </c>
      <c r="AE128" s="349">
        <f t="shared" si="119"/>
        <v>3658.6666666666679</v>
      </c>
      <c r="AF128" s="349">
        <f t="shared" si="119"/>
        <v>3658.6666666666679</v>
      </c>
      <c r="AG128" s="349">
        <f t="shared" si="119"/>
        <v>3658.6666666666679</v>
      </c>
      <c r="AH128" s="349">
        <f t="shared" si="119"/>
        <v>3658.6666666666679</v>
      </c>
      <c r="AI128" s="349">
        <f t="shared" si="119"/>
        <v>3658.6666666666679</v>
      </c>
      <c r="AJ128" s="349">
        <f t="shared" si="119"/>
        <v>3658.6666666666679</v>
      </c>
      <c r="AK128" s="349">
        <f t="shared" si="119"/>
        <v>3658.6666666666679</v>
      </c>
      <c r="AL128" s="349">
        <f t="shared" si="119"/>
        <v>3658.6666666666679</v>
      </c>
      <c r="AM128" s="349">
        <f t="shared" si="119"/>
        <v>3658.6666666666679</v>
      </c>
    </row>
    <row r="129" spans="1:39" hidden="1" outlineLevel="1" x14ac:dyDescent="0.3">
      <c r="A129" s="69" t="s">
        <v>75</v>
      </c>
      <c r="B129" s="69"/>
      <c r="C129" s="356">
        <f>-P32</f>
        <v>0.1</v>
      </c>
      <c r="D129" s="349">
        <f t="shared" ref="D129:AM129" si="120">$C$129*D111</f>
        <v>748.80000000000007</v>
      </c>
      <c r="E129" s="349">
        <f t="shared" si="120"/>
        <v>756.28800000000001</v>
      </c>
      <c r="F129" s="349">
        <f t="shared" si="120"/>
        <v>763.85088000000007</v>
      </c>
      <c r="G129" s="349">
        <f t="shared" si="120"/>
        <v>771.48938880000014</v>
      </c>
      <c r="H129" s="349">
        <f t="shared" si="120"/>
        <v>779.20428268800015</v>
      </c>
      <c r="I129" s="349">
        <f t="shared" si="120"/>
        <v>786.99632551488014</v>
      </c>
      <c r="J129" s="349">
        <f t="shared" si="120"/>
        <v>794.86628877002886</v>
      </c>
      <c r="K129" s="349">
        <f t="shared" si="120"/>
        <v>802.81495165772913</v>
      </c>
      <c r="L129" s="349">
        <f t="shared" si="120"/>
        <v>810.84310117430641</v>
      </c>
      <c r="M129" s="349">
        <f t="shared" si="120"/>
        <v>818.95153218604946</v>
      </c>
      <c r="N129" s="349">
        <f t="shared" si="120"/>
        <v>827.14104750791012</v>
      </c>
      <c r="O129" s="349">
        <f t="shared" si="120"/>
        <v>835.41245798298917</v>
      </c>
      <c r="P129" s="349">
        <f t="shared" si="120"/>
        <v>843.76658256281905</v>
      </c>
      <c r="Q129" s="349">
        <f t="shared" si="120"/>
        <v>852.20424838844724</v>
      </c>
      <c r="R129" s="349">
        <f t="shared" si="120"/>
        <v>860.7262908723319</v>
      </c>
      <c r="S129" s="349">
        <f t="shared" si="120"/>
        <v>869.33355378105523</v>
      </c>
      <c r="T129" s="349">
        <f t="shared" si="120"/>
        <v>878.02688931886576</v>
      </c>
      <c r="U129" s="349">
        <f t="shared" si="120"/>
        <v>886.80715821205433</v>
      </c>
      <c r="V129" s="349">
        <f t="shared" si="120"/>
        <v>895.67522979417481</v>
      </c>
      <c r="W129" s="349">
        <f t="shared" si="120"/>
        <v>904.63198209211669</v>
      </c>
      <c r="X129" s="349">
        <f t="shared" si="120"/>
        <v>913.6783019130379</v>
      </c>
      <c r="Y129" s="349">
        <f t="shared" si="120"/>
        <v>922.81508493216825</v>
      </c>
      <c r="Z129" s="349">
        <f t="shared" si="120"/>
        <v>932.04323578149001</v>
      </c>
      <c r="AA129" s="349">
        <f t="shared" si="120"/>
        <v>941.36366813930499</v>
      </c>
      <c r="AB129" s="349">
        <f t="shared" si="120"/>
        <v>950.77730482069808</v>
      </c>
      <c r="AC129" s="349">
        <f t="shared" si="120"/>
        <v>960.28507786890498</v>
      </c>
      <c r="AD129" s="349">
        <f t="shared" si="120"/>
        <v>969.88792864759398</v>
      </c>
      <c r="AE129" s="349">
        <f t="shared" si="120"/>
        <v>979.58680793407007</v>
      </c>
      <c r="AF129" s="349">
        <f t="shared" si="120"/>
        <v>989.38267601341067</v>
      </c>
      <c r="AG129" s="349">
        <f t="shared" si="120"/>
        <v>999.27650277354485</v>
      </c>
      <c r="AH129" s="349">
        <f t="shared" si="120"/>
        <v>1009.2692678012804</v>
      </c>
      <c r="AI129" s="349">
        <f t="shared" si="120"/>
        <v>1019.3619604792932</v>
      </c>
      <c r="AJ129" s="349">
        <f t="shared" si="120"/>
        <v>1029.5555800840862</v>
      </c>
      <c r="AK129" s="349">
        <f t="shared" si="120"/>
        <v>1039.8511358849271</v>
      </c>
      <c r="AL129" s="349">
        <f t="shared" si="120"/>
        <v>1050.2496472437763</v>
      </c>
      <c r="AM129" s="349">
        <f t="shared" si="120"/>
        <v>1060.7521437162141</v>
      </c>
    </row>
    <row r="130" spans="1:39" hidden="1" outlineLevel="1" x14ac:dyDescent="0.3">
      <c r="A130" s="82" t="s">
        <v>77</v>
      </c>
      <c r="B130" s="82"/>
      <c r="D130" s="349">
        <f t="shared" ref="D130:AM130" si="121">$Z$34*D42</f>
        <v>243.68947199999999</v>
      </c>
      <c r="E130" s="349">
        <f t="shared" si="121"/>
        <v>246.12636671999999</v>
      </c>
      <c r="F130" s="349">
        <f t="shared" si="121"/>
        <v>248.58763038719999</v>
      </c>
      <c r="G130" s="349">
        <f t="shared" si="121"/>
        <v>251.07350669107203</v>
      </c>
      <c r="H130" s="349">
        <f t="shared" si="121"/>
        <v>253.58424175798274</v>
      </c>
      <c r="I130" s="349">
        <f t="shared" si="121"/>
        <v>256.12008417556257</v>
      </c>
      <c r="J130" s="349">
        <f t="shared" si="121"/>
        <v>258.6812850173182</v>
      </c>
      <c r="K130" s="349">
        <f t="shared" si="121"/>
        <v>261.26809786749135</v>
      </c>
      <c r="L130" s="349">
        <f t="shared" si="121"/>
        <v>263.88077884616627</v>
      </c>
      <c r="M130" s="349">
        <f t="shared" si="121"/>
        <v>266.51958663462796</v>
      </c>
      <c r="N130" s="349">
        <f t="shared" si="121"/>
        <v>269.18478250097422</v>
      </c>
      <c r="O130" s="349">
        <f t="shared" si="121"/>
        <v>271.87663032598397</v>
      </c>
      <c r="P130" s="349">
        <f t="shared" si="121"/>
        <v>274.59539662924379</v>
      </c>
      <c r="Q130" s="349">
        <f t="shared" si="121"/>
        <v>277.34135059553626</v>
      </c>
      <c r="R130" s="349">
        <f t="shared" si="121"/>
        <v>280.11476410149163</v>
      </c>
      <c r="S130" s="349">
        <f t="shared" si="121"/>
        <v>282.91591174250658</v>
      </c>
      <c r="T130" s="349">
        <f t="shared" si="121"/>
        <v>285.74507085993162</v>
      </c>
      <c r="U130" s="349">
        <f t="shared" si="121"/>
        <v>288.60252156853096</v>
      </c>
      <c r="V130" s="349">
        <f t="shared" si="121"/>
        <v>291.48854678421628</v>
      </c>
      <c r="W130" s="349">
        <f t="shared" si="121"/>
        <v>294.40343225205845</v>
      </c>
      <c r="X130" s="349">
        <f t="shared" si="121"/>
        <v>297.34746657457902</v>
      </c>
      <c r="Y130" s="349">
        <f t="shared" si="121"/>
        <v>300.32094124032483</v>
      </c>
      <c r="Z130" s="349">
        <f t="shared" si="121"/>
        <v>303.32415065272806</v>
      </c>
      <c r="AA130" s="349">
        <f t="shared" si="121"/>
        <v>306.35739215925537</v>
      </c>
      <c r="AB130" s="349">
        <f t="shared" si="121"/>
        <v>309.42096608084796</v>
      </c>
      <c r="AC130" s="349">
        <f t="shared" si="121"/>
        <v>312.51517574165638</v>
      </c>
      <c r="AD130" s="349">
        <f t="shared" si="121"/>
        <v>315.64032749907295</v>
      </c>
      <c r="AE130" s="349">
        <f t="shared" si="121"/>
        <v>318.79673077406375</v>
      </c>
      <c r="AF130" s="349">
        <f t="shared" si="121"/>
        <v>321.98469808180437</v>
      </c>
      <c r="AG130" s="349">
        <f t="shared" si="121"/>
        <v>325.2045450626224</v>
      </c>
      <c r="AH130" s="349">
        <f t="shared" si="121"/>
        <v>328.45659051324867</v>
      </c>
      <c r="AI130" s="349">
        <f t="shared" si="121"/>
        <v>331.74115641838114</v>
      </c>
      <c r="AJ130" s="349">
        <f t="shared" si="121"/>
        <v>335.05856798256497</v>
      </c>
      <c r="AK130" s="349">
        <f t="shared" si="121"/>
        <v>338.40915366239062</v>
      </c>
      <c r="AL130" s="349">
        <f t="shared" si="121"/>
        <v>341.79324519901451</v>
      </c>
      <c r="AM130" s="349">
        <f t="shared" si="121"/>
        <v>345.21117765100468</v>
      </c>
    </row>
    <row r="131" spans="1:39" hidden="1" outlineLevel="1" x14ac:dyDescent="0.3">
      <c r="A131" s="95" t="s">
        <v>69</v>
      </c>
      <c r="B131" s="95"/>
      <c r="C131" s="95"/>
      <c r="D131" s="352">
        <f>SUM(D124:D130)</f>
        <v>6232.9961386666664</v>
      </c>
      <c r="E131" s="352">
        <f t="shared" ref="E131:AM131" si="122">SUM(E124:E130)</f>
        <v>6265.7594333866673</v>
      </c>
      <c r="F131" s="352">
        <f t="shared" si="122"/>
        <v>6298.8503610538664</v>
      </c>
      <c r="G131" s="352">
        <f t="shared" si="122"/>
        <v>6332.2721979977387</v>
      </c>
      <c r="H131" s="352">
        <f t="shared" si="122"/>
        <v>6366.0282533110494</v>
      </c>
      <c r="I131" s="352">
        <f>SUM(I124:I130)</f>
        <v>6400.1218691774939</v>
      </c>
      <c r="J131" s="352">
        <f t="shared" si="122"/>
        <v>6434.5564212026011</v>
      </c>
      <c r="K131" s="352">
        <f t="shared" si="122"/>
        <v>6469.3353187479615</v>
      </c>
      <c r="L131" s="352">
        <f t="shared" si="122"/>
        <v>6504.4620052687742</v>
      </c>
      <c r="M131" s="352">
        <f t="shared" si="122"/>
        <v>6539.9399586547952</v>
      </c>
      <c r="N131" s="352">
        <f t="shared" si="122"/>
        <v>6575.7726915746771</v>
      </c>
      <c r="O131" s="352">
        <f t="shared" si="122"/>
        <v>6611.9637518237569</v>
      </c>
      <c r="P131" s="352">
        <f t="shared" si="122"/>
        <v>6998.5167226753283</v>
      </c>
      <c r="Q131" s="352">
        <f t="shared" si="122"/>
        <v>7035.435223235414</v>
      </c>
      <c r="R131" s="352">
        <f t="shared" si="122"/>
        <v>7072.7229088011018</v>
      </c>
      <c r="S131" s="352">
        <f t="shared" si="122"/>
        <v>7110.383471222448</v>
      </c>
      <c r="T131" s="352">
        <f t="shared" si="122"/>
        <v>7148.4206392680053</v>
      </c>
      <c r="U131" s="352">
        <f t="shared" si="122"/>
        <v>7186.8381789940186</v>
      </c>
      <c r="V131" s="352">
        <f t="shared" si="122"/>
        <v>7225.639894117292</v>
      </c>
      <c r="W131" s="352">
        <f t="shared" si="122"/>
        <v>7264.8296263917982</v>
      </c>
      <c r="X131" s="352">
        <f t="shared" si="122"/>
        <v>7304.41125598905</v>
      </c>
      <c r="Y131" s="352">
        <f t="shared" si="122"/>
        <v>7344.3887018822734</v>
      </c>
      <c r="Z131" s="352">
        <f t="shared" si="122"/>
        <v>7384.76592223443</v>
      </c>
      <c r="AA131" s="352">
        <f t="shared" si="122"/>
        <v>7425.5469147901067</v>
      </c>
      <c r="AB131" s="352">
        <f t="shared" si="122"/>
        <v>7858.7357172713437</v>
      </c>
      <c r="AC131" s="352">
        <f t="shared" si="122"/>
        <v>7900.3364077773895</v>
      </c>
      <c r="AD131" s="352">
        <f t="shared" si="122"/>
        <v>7942.3531051884966</v>
      </c>
      <c r="AE131" s="352">
        <f t="shared" si="122"/>
        <v>7984.7899695737151</v>
      </c>
      <c r="AF131" s="352">
        <f t="shared" si="122"/>
        <v>8027.6512026027858</v>
      </c>
      <c r="AG131" s="352">
        <f t="shared" si="122"/>
        <v>8070.9410479621474</v>
      </c>
      <c r="AH131" s="352">
        <f t="shared" si="122"/>
        <v>8114.6637917751023</v>
      </c>
      <c r="AI131" s="352">
        <f t="shared" si="122"/>
        <v>8158.8237630261865</v>
      </c>
      <c r="AJ131" s="352">
        <f t="shared" si="122"/>
        <v>8203.4253339897823</v>
      </c>
      <c r="AK131" s="352">
        <f t="shared" si="122"/>
        <v>8248.4729206630127</v>
      </c>
      <c r="AL131" s="352">
        <f t="shared" si="122"/>
        <v>8293.9709832029748</v>
      </c>
      <c r="AM131" s="352">
        <f t="shared" si="122"/>
        <v>8339.9240263683405</v>
      </c>
    </row>
    <row r="132" spans="1:39" hidden="1" outlineLevel="1" x14ac:dyDescent="0.3">
      <c r="A132" s="92" t="s">
        <v>70</v>
      </c>
      <c r="B132" s="92"/>
      <c r="C132" s="92"/>
      <c r="D132" s="353">
        <f>D122-D131</f>
        <v>-177.14706133333311</v>
      </c>
      <c r="E132" s="353">
        <f>E122-E131</f>
        <v>-148.56019861333425</v>
      </c>
      <c r="F132" s="353">
        <f t="shared" ref="F132:AM132" si="123">F122-F131</f>
        <v>-119.68746726613244</v>
      </c>
      <c r="G132" s="353">
        <f t="shared" si="123"/>
        <v>-90.526008605461357</v>
      </c>
      <c r="H132" s="353">
        <f t="shared" si="123"/>
        <v>-61.072935358182804</v>
      </c>
      <c r="I132" s="353">
        <f>I122-I131</f>
        <v>-31.325331378430747</v>
      </c>
      <c r="J132" s="353">
        <f t="shared" si="123"/>
        <v>-1.2802513588812872</v>
      </c>
      <c r="K132" s="353">
        <f t="shared" si="123"/>
        <v>29.065279460862257</v>
      </c>
      <c r="L132" s="353">
        <f t="shared" si="123"/>
        <v>59.714265588804665</v>
      </c>
      <c r="M132" s="353">
        <f t="shared" si="123"/>
        <v>90.669741578025423</v>
      </c>
      <c r="N132" s="353">
        <f t="shared" si="123"/>
        <v>121.93477232714031</v>
      </c>
      <c r="O132" s="353">
        <f t="shared" si="123"/>
        <v>153.51245338374429</v>
      </c>
      <c r="P132" s="353">
        <f t="shared" si="123"/>
        <v>-164.59408874908604</v>
      </c>
      <c r="Q132" s="353">
        <f t="shared" si="123"/>
        <v>-132.38169630324228</v>
      </c>
      <c r="R132" s="353">
        <f t="shared" si="123"/>
        <v>-99.84717993294089</v>
      </c>
      <c r="S132" s="353">
        <f t="shared" si="123"/>
        <v>-66.987318398938442</v>
      </c>
      <c r="T132" s="353">
        <f t="shared" si="123"/>
        <v>-33.79885824959365</v>
      </c>
      <c r="U132" s="353">
        <f t="shared" si="123"/>
        <v>-0.27851349875618325</v>
      </c>
      <c r="V132" s="353">
        <f t="shared" si="123"/>
        <v>33.577034699588694</v>
      </c>
      <c r="W132" s="353">
        <f t="shared" si="123"/>
        <v>67.771138379917829</v>
      </c>
      <c r="X132" s="353">
        <f t="shared" si="123"/>
        <v>102.30718309705117</v>
      </c>
      <c r="Y132" s="353">
        <f t="shared" si="123"/>
        <v>137.18858826135511</v>
      </c>
      <c r="Z132" s="353">
        <f t="shared" si="123"/>
        <v>172.41880747730193</v>
      </c>
      <c r="AA132" s="353">
        <f t="shared" si="123"/>
        <v>208.00132888540975</v>
      </c>
      <c r="AB132" s="353">
        <f t="shared" si="123"/>
        <v>-148.06032449240502</v>
      </c>
      <c r="AC132" s="353">
        <f t="shared" si="123"/>
        <v>-111.76259440399463</v>
      </c>
      <c r="AD132" s="353">
        <f t="shared" si="123"/>
        <v>-75.101887014701788</v>
      </c>
      <c r="AE132" s="353">
        <f t="shared" si="123"/>
        <v>-38.074572551514393</v>
      </c>
      <c r="AF132" s="353">
        <f t="shared" si="123"/>
        <v>-0.67698494369687978</v>
      </c>
      <c r="AG132" s="353">
        <f t="shared" si="123"/>
        <v>37.094578540199109</v>
      </c>
      <c r="AH132" s="353">
        <f t="shared" si="123"/>
        <v>75.243857658934758</v>
      </c>
      <c r="AI132" s="353">
        <f t="shared" si="123"/>
        <v>113.77462956885756</v>
      </c>
      <c r="AJ132" s="353">
        <f t="shared" si="123"/>
        <v>152.69070919787919</v>
      </c>
      <c r="AK132" s="353">
        <f t="shared" si="123"/>
        <v>191.99594962319134</v>
      </c>
      <c r="AL132" s="353">
        <f t="shared" si="123"/>
        <v>231.69424245275877</v>
      </c>
      <c r="AM132" s="353">
        <f t="shared" si="123"/>
        <v>271.78951821061673</v>
      </c>
    </row>
    <row r="133" spans="1:39" hidden="1" outlineLevel="1" x14ac:dyDescent="0.3">
      <c r="A133" s="69" t="s">
        <v>71</v>
      </c>
      <c r="C133" s="106">
        <v>0</v>
      </c>
      <c r="D133" s="349">
        <f>C133</f>
        <v>0</v>
      </c>
      <c r="E133" s="349">
        <f t="shared" ref="E133:AM133" si="124">D133</f>
        <v>0</v>
      </c>
      <c r="F133" s="349">
        <f t="shared" si="124"/>
        <v>0</v>
      </c>
      <c r="G133" s="349">
        <f t="shared" si="124"/>
        <v>0</v>
      </c>
      <c r="H133" s="349">
        <f t="shared" si="124"/>
        <v>0</v>
      </c>
      <c r="I133" s="349">
        <f t="shared" si="124"/>
        <v>0</v>
      </c>
      <c r="J133" s="349">
        <f t="shared" si="124"/>
        <v>0</v>
      </c>
      <c r="K133" s="349">
        <f t="shared" si="124"/>
        <v>0</v>
      </c>
      <c r="L133" s="349">
        <f t="shared" si="124"/>
        <v>0</v>
      </c>
      <c r="M133" s="349">
        <f t="shared" si="124"/>
        <v>0</v>
      </c>
      <c r="N133" s="349">
        <f t="shared" si="124"/>
        <v>0</v>
      </c>
      <c r="O133" s="349">
        <f t="shared" si="124"/>
        <v>0</v>
      </c>
      <c r="P133" s="349">
        <f t="shared" si="124"/>
        <v>0</v>
      </c>
      <c r="Q133" s="349">
        <f t="shared" si="124"/>
        <v>0</v>
      </c>
      <c r="R133" s="349">
        <f t="shared" si="124"/>
        <v>0</v>
      </c>
      <c r="S133" s="349">
        <f t="shared" si="124"/>
        <v>0</v>
      </c>
      <c r="T133" s="349">
        <f t="shared" si="124"/>
        <v>0</v>
      </c>
      <c r="U133" s="349">
        <f t="shared" si="124"/>
        <v>0</v>
      </c>
      <c r="V133" s="349">
        <f t="shared" si="124"/>
        <v>0</v>
      </c>
      <c r="W133" s="349">
        <f t="shared" si="124"/>
        <v>0</v>
      </c>
      <c r="X133" s="349">
        <f t="shared" si="124"/>
        <v>0</v>
      </c>
      <c r="Y133" s="349">
        <f t="shared" si="124"/>
        <v>0</v>
      </c>
      <c r="Z133" s="349">
        <f t="shared" si="124"/>
        <v>0</v>
      </c>
      <c r="AA133" s="349">
        <f t="shared" si="124"/>
        <v>0</v>
      </c>
      <c r="AB133" s="349">
        <f t="shared" si="124"/>
        <v>0</v>
      </c>
      <c r="AC133" s="349">
        <f t="shared" si="124"/>
        <v>0</v>
      </c>
      <c r="AD133" s="349">
        <f t="shared" si="124"/>
        <v>0</v>
      </c>
      <c r="AE133" s="349">
        <f t="shared" si="124"/>
        <v>0</v>
      </c>
      <c r="AF133" s="349">
        <f t="shared" si="124"/>
        <v>0</v>
      </c>
      <c r="AG133" s="349">
        <f t="shared" si="124"/>
        <v>0</v>
      </c>
      <c r="AH133" s="349">
        <f t="shared" si="124"/>
        <v>0</v>
      </c>
      <c r="AI133" s="349">
        <f t="shared" si="124"/>
        <v>0</v>
      </c>
      <c r="AJ133" s="349">
        <f t="shared" si="124"/>
        <v>0</v>
      </c>
      <c r="AK133" s="349">
        <f t="shared" si="124"/>
        <v>0</v>
      </c>
      <c r="AL133" s="349">
        <f t="shared" si="124"/>
        <v>0</v>
      </c>
      <c r="AM133" s="349">
        <f t="shared" si="124"/>
        <v>0</v>
      </c>
    </row>
    <row r="134" spans="1:39" hidden="1" outlineLevel="1" x14ac:dyDescent="0.3">
      <c r="A134" s="69" t="s">
        <v>72</v>
      </c>
      <c r="C134" s="106">
        <v>0</v>
      </c>
      <c r="D134" s="349">
        <f>C134</f>
        <v>0</v>
      </c>
      <c r="E134" s="349">
        <f t="shared" ref="E134:AM134" si="125">D134</f>
        <v>0</v>
      </c>
      <c r="F134" s="349">
        <f t="shared" si="125"/>
        <v>0</v>
      </c>
      <c r="G134" s="349">
        <f t="shared" si="125"/>
        <v>0</v>
      </c>
      <c r="H134" s="349">
        <f t="shared" si="125"/>
        <v>0</v>
      </c>
      <c r="I134" s="349">
        <f t="shared" si="125"/>
        <v>0</v>
      </c>
      <c r="J134" s="349">
        <f t="shared" si="125"/>
        <v>0</v>
      </c>
      <c r="K134" s="349">
        <f t="shared" si="125"/>
        <v>0</v>
      </c>
      <c r="L134" s="349">
        <f t="shared" si="125"/>
        <v>0</v>
      </c>
      <c r="M134" s="349">
        <f t="shared" si="125"/>
        <v>0</v>
      </c>
      <c r="N134" s="349">
        <f t="shared" si="125"/>
        <v>0</v>
      </c>
      <c r="O134" s="349">
        <f t="shared" si="125"/>
        <v>0</v>
      </c>
      <c r="P134" s="349">
        <f t="shared" si="125"/>
        <v>0</v>
      </c>
      <c r="Q134" s="349">
        <f t="shared" si="125"/>
        <v>0</v>
      </c>
      <c r="R134" s="349">
        <f t="shared" si="125"/>
        <v>0</v>
      </c>
      <c r="S134" s="349">
        <f t="shared" si="125"/>
        <v>0</v>
      </c>
      <c r="T134" s="349">
        <f t="shared" si="125"/>
        <v>0</v>
      </c>
      <c r="U134" s="349">
        <f t="shared" si="125"/>
        <v>0</v>
      </c>
      <c r="V134" s="349">
        <f t="shared" si="125"/>
        <v>0</v>
      </c>
      <c r="W134" s="349">
        <f t="shared" si="125"/>
        <v>0</v>
      </c>
      <c r="X134" s="349">
        <f t="shared" si="125"/>
        <v>0</v>
      </c>
      <c r="Y134" s="349">
        <f t="shared" si="125"/>
        <v>0</v>
      </c>
      <c r="Z134" s="349">
        <f t="shared" si="125"/>
        <v>0</v>
      </c>
      <c r="AA134" s="349">
        <f t="shared" si="125"/>
        <v>0</v>
      </c>
      <c r="AB134" s="349">
        <f t="shared" si="125"/>
        <v>0</v>
      </c>
      <c r="AC134" s="349">
        <f t="shared" si="125"/>
        <v>0</v>
      </c>
      <c r="AD134" s="349">
        <f t="shared" si="125"/>
        <v>0</v>
      </c>
      <c r="AE134" s="349">
        <f t="shared" si="125"/>
        <v>0</v>
      </c>
      <c r="AF134" s="349">
        <f t="shared" si="125"/>
        <v>0</v>
      </c>
      <c r="AG134" s="349">
        <f t="shared" si="125"/>
        <v>0</v>
      </c>
      <c r="AH134" s="349">
        <f t="shared" si="125"/>
        <v>0</v>
      </c>
      <c r="AI134" s="349">
        <f t="shared" si="125"/>
        <v>0</v>
      </c>
      <c r="AJ134" s="349">
        <f t="shared" si="125"/>
        <v>0</v>
      </c>
      <c r="AK134" s="349">
        <f t="shared" si="125"/>
        <v>0</v>
      </c>
      <c r="AL134" s="349">
        <f t="shared" si="125"/>
        <v>0</v>
      </c>
      <c r="AM134" s="349">
        <f t="shared" si="125"/>
        <v>0</v>
      </c>
    </row>
    <row r="135" spans="1:39" ht="15" hidden="1" outlineLevel="1" thickBot="1" x14ac:dyDescent="0.35">
      <c r="A135" s="93" t="s">
        <v>73</v>
      </c>
      <c r="B135" s="93"/>
      <c r="C135" s="93"/>
      <c r="D135" s="354">
        <f>D132-D133-D134</f>
        <v>-177.14706133333311</v>
      </c>
      <c r="E135" s="354">
        <f>E132-E133-E134</f>
        <v>-148.56019861333425</v>
      </c>
      <c r="F135" s="354">
        <f t="shared" ref="F135:AM135" si="126">F132-F133-F134</f>
        <v>-119.68746726613244</v>
      </c>
      <c r="G135" s="354">
        <f t="shared" si="126"/>
        <v>-90.526008605461357</v>
      </c>
      <c r="H135" s="354">
        <f t="shared" si="126"/>
        <v>-61.072935358182804</v>
      </c>
      <c r="I135" s="354">
        <f t="shared" si="126"/>
        <v>-31.325331378430747</v>
      </c>
      <c r="J135" s="354">
        <f t="shared" si="126"/>
        <v>-1.2802513588812872</v>
      </c>
      <c r="K135" s="354">
        <f t="shared" si="126"/>
        <v>29.065279460862257</v>
      </c>
      <c r="L135" s="354">
        <f t="shared" si="126"/>
        <v>59.714265588804665</v>
      </c>
      <c r="M135" s="354">
        <f t="shared" si="126"/>
        <v>90.669741578025423</v>
      </c>
      <c r="N135" s="354">
        <f t="shared" si="126"/>
        <v>121.93477232714031</v>
      </c>
      <c r="O135" s="354">
        <f t="shared" si="126"/>
        <v>153.51245338374429</v>
      </c>
      <c r="P135" s="354">
        <f t="shared" si="126"/>
        <v>-164.59408874908604</v>
      </c>
      <c r="Q135" s="354">
        <f t="shared" si="126"/>
        <v>-132.38169630324228</v>
      </c>
      <c r="R135" s="354">
        <f t="shared" si="126"/>
        <v>-99.84717993294089</v>
      </c>
      <c r="S135" s="354">
        <f t="shared" si="126"/>
        <v>-66.987318398938442</v>
      </c>
      <c r="T135" s="354">
        <f t="shared" si="126"/>
        <v>-33.79885824959365</v>
      </c>
      <c r="U135" s="354">
        <f t="shared" si="126"/>
        <v>-0.27851349875618325</v>
      </c>
      <c r="V135" s="354">
        <f t="shared" si="126"/>
        <v>33.577034699588694</v>
      </c>
      <c r="W135" s="354">
        <f t="shared" si="126"/>
        <v>67.771138379917829</v>
      </c>
      <c r="X135" s="354">
        <f t="shared" si="126"/>
        <v>102.30718309705117</v>
      </c>
      <c r="Y135" s="354">
        <f t="shared" si="126"/>
        <v>137.18858826135511</v>
      </c>
      <c r="Z135" s="354">
        <f t="shared" si="126"/>
        <v>172.41880747730193</v>
      </c>
      <c r="AA135" s="354">
        <f t="shared" si="126"/>
        <v>208.00132888540975</v>
      </c>
      <c r="AB135" s="354">
        <f t="shared" si="126"/>
        <v>-148.06032449240502</v>
      </c>
      <c r="AC135" s="354">
        <f t="shared" si="126"/>
        <v>-111.76259440399463</v>
      </c>
      <c r="AD135" s="354">
        <f t="shared" si="126"/>
        <v>-75.101887014701788</v>
      </c>
      <c r="AE135" s="354">
        <f t="shared" si="126"/>
        <v>-38.074572551514393</v>
      </c>
      <c r="AF135" s="354">
        <f t="shared" si="126"/>
        <v>-0.67698494369687978</v>
      </c>
      <c r="AG135" s="354">
        <f t="shared" si="126"/>
        <v>37.094578540199109</v>
      </c>
      <c r="AH135" s="354">
        <f t="shared" si="126"/>
        <v>75.243857658934758</v>
      </c>
      <c r="AI135" s="354">
        <f t="shared" si="126"/>
        <v>113.77462956885756</v>
      </c>
      <c r="AJ135" s="354">
        <f t="shared" si="126"/>
        <v>152.69070919787919</v>
      </c>
      <c r="AK135" s="354">
        <f t="shared" si="126"/>
        <v>191.99594962319134</v>
      </c>
      <c r="AL135" s="354">
        <f t="shared" si="126"/>
        <v>231.69424245275877</v>
      </c>
      <c r="AM135" s="354">
        <f t="shared" si="126"/>
        <v>271.78951821061673</v>
      </c>
    </row>
    <row r="136" spans="1:39" ht="15" hidden="1" outlineLevel="1" thickTop="1" x14ac:dyDescent="0.3">
      <c r="A136" s="69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</row>
    <row r="137" spans="1:39" collapsed="1" x14ac:dyDescent="0.3"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</row>
    <row r="138" spans="1:39" ht="20.399999999999999" x14ac:dyDescent="0.35">
      <c r="A138" s="86" t="s">
        <v>128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</row>
    <row r="139" spans="1:39" hidden="1" outlineLevel="1" x14ac:dyDescent="0.3"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</row>
    <row r="140" spans="1:39" ht="15.6" hidden="1" outlineLevel="1" x14ac:dyDescent="0.3">
      <c r="A140" s="141" t="s">
        <v>155</v>
      </c>
      <c r="B140" s="141"/>
      <c r="C140" s="141"/>
      <c r="D140" s="380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</row>
    <row r="141" spans="1:39" ht="15.6" hidden="1" outlineLevel="1" x14ac:dyDescent="0.3">
      <c r="A141" s="154" t="s">
        <v>59</v>
      </c>
      <c r="B141" s="154"/>
      <c r="C141" s="154"/>
      <c r="D141" s="381">
        <f t="shared" ref="D141:AM141" si="127">CHOOSE($F$4,D55,D83,D111)</f>
        <v>7488</v>
      </c>
      <c r="E141" s="381">
        <f t="shared" si="127"/>
        <v>7562.88</v>
      </c>
      <c r="F141" s="381">
        <f t="shared" si="127"/>
        <v>7638.5088000000005</v>
      </c>
      <c r="G141" s="381">
        <f t="shared" si="127"/>
        <v>7714.8938880000005</v>
      </c>
      <c r="H141" s="381">
        <f t="shared" si="127"/>
        <v>7792.0428268800006</v>
      </c>
      <c r="I141" s="381">
        <f t="shared" si="127"/>
        <v>7869.9632551488012</v>
      </c>
      <c r="J141" s="381">
        <f t="shared" si="127"/>
        <v>7948.6628877002886</v>
      </c>
      <c r="K141" s="381">
        <f t="shared" si="127"/>
        <v>8028.1495165772913</v>
      </c>
      <c r="L141" s="381">
        <f t="shared" si="127"/>
        <v>8108.4310117430641</v>
      </c>
      <c r="M141" s="381">
        <f t="shared" si="127"/>
        <v>8189.5153218604946</v>
      </c>
      <c r="N141" s="381">
        <f t="shared" si="127"/>
        <v>8271.4104750791012</v>
      </c>
      <c r="O141" s="381">
        <f t="shared" si="127"/>
        <v>8354.1245798298914</v>
      </c>
      <c r="P141" s="381">
        <f t="shared" si="127"/>
        <v>8437.6658256281899</v>
      </c>
      <c r="Q141" s="381">
        <f t="shared" si="127"/>
        <v>8522.0424838844719</v>
      </c>
      <c r="R141" s="381">
        <f t="shared" si="127"/>
        <v>8607.2629087233181</v>
      </c>
      <c r="S141" s="381">
        <f t="shared" si="127"/>
        <v>8693.3355378105516</v>
      </c>
      <c r="T141" s="381">
        <f t="shared" si="127"/>
        <v>8780.2688931886569</v>
      </c>
      <c r="U141" s="381">
        <f t="shared" si="127"/>
        <v>8868.0715821205431</v>
      </c>
      <c r="V141" s="381">
        <f t="shared" si="127"/>
        <v>8956.7522979417481</v>
      </c>
      <c r="W141" s="381">
        <f t="shared" si="127"/>
        <v>9046.319820921166</v>
      </c>
      <c r="X141" s="381">
        <f t="shared" si="127"/>
        <v>9136.7830191303783</v>
      </c>
      <c r="Y141" s="381">
        <f t="shared" si="127"/>
        <v>9228.1508493216825</v>
      </c>
      <c r="Z141" s="381">
        <f t="shared" si="127"/>
        <v>9320.4323578148997</v>
      </c>
      <c r="AA141" s="381">
        <f t="shared" si="127"/>
        <v>9413.636681393049</v>
      </c>
      <c r="AB141" s="381">
        <f t="shared" si="127"/>
        <v>9507.7730482069801</v>
      </c>
      <c r="AC141" s="381">
        <f t="shared" si="127"/>
        <v>9602.8507786890495</v>
      </c>
      <c r="AD141" s="381">
        <f t="shared" si="127"/>
        <v>9698.8792864759398</v>
      </c>
      <c r="AE141" s="381">
        <f t="shared" si="127"/>
        <v>9795.8680793407002</v>
      </c>
      <c r="AF141" s="381">
        <f t="shared" si="127"/>
        <v>9893.8267601341067</v>
      </c>
      <c r="AG141" s="381">
        <f t="shared" si="127"/>
        <v>9992.7650277354478</v>
      </c>
      <c r="AH141" s="381">
        <f t="shared" si="127"/>
        <v>10092.692678012803</v>
      </c>
      <c r="AI141" s="381">
        <f t="shared" si="127"/>
        <v>10193.619604792932</v>
      </c>
      <c r="AJ141" s="381">
        <f t="shared" si="127"/>
        <v>10295.555800840861</v>
      </c>
      <c r="AK141" s="381">
        <f t="shared" si="127"/>
        <v>10398.51135884927</v>
      </c>
      <c r="AL141" s="381">
        <f t="shared" si="127"/>
        <v>10502.496472437762</v>
      </c>
      <c r="AM141" s="381">
        <f t="shared" si="127"/>
        <v>10607.521437162141</v>
      </c>
    </row>
    <row r="142" spans="1:39" ht="15.6" hidden="1" outlineLevel="1" x14ac:dyDescent="0.3">
      <c r="A142" s="132" t="s">
        <v>60</v>
      </c>
      <c r="B142" s="132"/>
      <c r="C142" s="132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</row>
    <row r="143" spans="1:39" ht="15.6" hidden="1" outlineLevel="1" x14ac:dyDescent="0.3">
      <c r="A143" s="132" t="s">
        <v>15</v>
      </c>
      <c r="B143" s="132" t="s">
        <v>16</v>
      </c>
      <c r="C143" s="382">
        <f t="shared" ref="C143" si="128">CHOOSE($F$4,C57,C85,C113)</f>
        <v>0</v>
      </c>
      <c r="D143" s="383">
        <f t="shared" ref="D143:AM143" si="129">CHOOSE($F$4,D57,D85,D113)</f>
        <v>752.96</v>
      </c>
      <c r="E143" s="383">
        <f t="shared" si="129"/>
        <v>760.48960000000011</v>
      </c>
      <c r="F143" s="383">
        <f t="shared" si="129"/>
        <v>768.09449600000005</v>
      </c>
      <c r="G143" s="383">
        <f t="shared" si="129"/>
        <v>775.77544096000008</v>
      </c>
      <c r="H143" s="383">
        <f t="shared" si="129"/>
        <v>783.53319536960009</v>
      </c>
      <c r="I143" s="383">
        <f t="shared" si="129"/>
        <v>791.36852732329612</v>
      </c>
      <c r="J143" s="383">
        <f t="shared" si="129"/>
        <v>799.28221259652901</v>
      </c>
      <c r="K143" s="383">
        <f t="shared" si="129"/>
        <v>807.2750347224943</v>
      </c>
      <c r="L143" s="383">
        <f t="shared" si="129"/>
        <v>815.34778506971929</v>
      </c>
      <c r="M143" s="383">
        <f t="shared" si="129"/>
        <v>823.50126292041648</v>
      </c>
      <c r="N143" s="383">
        <f t="shared" si="129"/>
        <v>831.7362755496207</v>
      </c>
      <c r="O143" s="383">
        <f t="shared" si="129"/>
        <v>840.05363830511692</v>
      </c>
      <c r="P143" s="383">
        <f t="shared" si="129"/>
        <v>848.454174688168</v>
      </c>
      <c r="Q143" s="383">
        <f t="shared" si="129"/>
        <v>856.93871643504974</v>
      </c>
      <c r="R143" s="383">
        <f t="shared" si="129"/>
        <v>865.50810359940021</v>
      </c>
      <c r="S143" s="383">
        <f t="shared" si="129"/>
        <v>874.16318463539437</v>
      </c>
      <c r="T143" s="383">
        <f t="shared" si="129"/>
        <v>882.9048164817483</v>
      </c>
      <c r="U143" s="383">
        <f t="shared" si="129"/>
        <v>891.73386464656573</v>
      </c>
      <c r="V143" s="383">
        <f t="shared" si="129"/>
        <v>900.65120329303147</v>
      </c>
      <c r="W143" s="383">
        <f t="shared" si="129"/>
        <v>909.65771532596182</v>
      </c>
      <c r="X143" s="383">
        <f t="shared" si="129"/>
        <v>918.75429247922136</v>
      </c>
      <c r="Y143" s="383">
        <f t="shared" si="129"/>
        <v>927.94183540401366</v>
      </c>
      <c r="Z143" s="383">
        <f t="shared" si="129"/>
        <v>937.22125375805388</v>
      </c>
      <c r="AA143" s="383">
        <f t="shared" si="129"/>
        <v>946.59346629563447</v>
      </c>
      <c r="AB143" s="383">
        <f t="shared" si="129"/>
        <v>956.0594009585908</v>
      </c>
      <c r="AC143" s="383">
        <f t="shared" si="129"/>
        <v>965.61999496817657</v>
      </c>
      <c r="AD143" s="383">
        <f t="shared" si="129"/>
        <v>975.27619491785845</v>
      </c>
      <c r="AE143" s="383">
        <f t="shared" si="129"/>
        <v>985.0289568670371</v>
      </c>
      <c r="AF143" s="383">
        <f t="shared" si="129"/>
        <v>994.87924643570739</v>
      </c>
      <c r="AG143" s="383">
        <f t="shared" si="129"/>
        <v>1004.8280389000645</v>
      </c>
      <c r="AH143" s="383">
        <f t="shared" si="129"/>
        <v>1014.8763192890652</v>
      </c>
      <c r="AI143" s="383">
        <f t="shared" si="129"/>
        <v>1025.0250824819559</v>
      </c>
      <c r="AJ143" s="383">
        <f t="shared" si="129"/>
        <v>1035.2753333067753</v>
      </c>
      <c r="AK143" s="383">
        <f t="shared" si="129"/>
        <v>1045.6280866398433</v>
      </c>
      <c r="AL143" s="383">
        <f t="shared" si="129"/>
        <v>1056.0843675062417</v>
      </c>
      <c r="AM143" s="383">
        <f t="shared" si="129"/>
        <v>1066.6452111813041</v>
      </c>
    </row>
    <row r="144" spans="1:39" ht="15.6" hidden="1" outlineLevel="1" x14ac:dyDescent="0.3">
      <c r="A144" s="132" t="s">
        <v>20</v>
      </c>
      <c r="B144" s="132" t="s">
        <v>21</v>
      </c>
      <c r="C144" s="382">
        <f t="shared" ref="C144" si="130">CHOOSE($F$4,C58,C86,C114)</f>
        <v>0</v>
      </c>
      <c r="D144" s="383">
        <f t="shared" ref="D144:AM144" si="131">CHOOSE($F$4,D58,D86,D114)</f>
        <v>0</v>
      </c>
      <c r="E144" s="383">
        <f t="shared" si="131"/>
        <v>0</v>
      </c>
      <c r="F144" s="383">
        <f t="shared" si="131"/>
        <v>0</v>
      </c>
      <c r="G144" s="383">
        <f t="shared" si="131"/>
        <v>0</v>
      </c>
      <c r="H144" s="383">
        <f t="shared" si="131"/>
        <v>0</v>
      </c>
      <c r="I144" s="383">
        <f t="shared" si="131"/>
        <v>0</v>
      </c>
      <c r="J144" s="383">
        <f t="shared" si="131"/>
        <v>0</v>
      </c>
      <c r="K144" s="383">
        <f t="shared" si="131"/>
        <v>0</v>
      </c>
      <c r="L144" s="383">
        <f t="shared" si="131"/>
        <v>0</v>
      </c>
      <c r="M144" s="383">
        <f t="shared" si="131"/>
        <v>0</v>
      </c>
      <c r="N144" s="383">
        <f t="shared" si="131"/>
        <v>0</v>
      </c>
      <c r="O144" s="383">
        <f t="shared" si="131"/>
        <v>0</v>
      </c>
      <c r="P144" s="383">
        <f t="shared" si="131"/>
        <v>0</v>
      </c>
      <c r="Q144" s="383">
        <f t="shared" si="131"/>
        <v>0</v>
      </c>
      <c r="R144" s="383">
        <f t="shared" si="131"/>
        <v>0</v>
      </c>
      <c r="S144" s="383">
        <f t="shared" si="131"/>
        <v>0</v>
      </c>
      <c r="T144" s="383">
        <f t="shared" si="131"/>
        <v>0</v>
      </c>
      <c r="U144" s="383">
        <f t="shared" si="131"/>
        <v>0</v>
      </c>
      <c r="V144" s="383">
        <f t="shared" si="131"/>
        <v>0</v>
      </c>
      <c r="W144" s="383">
        <f t="shared" si="131"/>
        <v>0</v>
      </c>
      <c r="X144" s="383">
        <f t="shared" si="131"/>
        <v>0</v>
      </c>
      <c r="Y144" s="383">
        <f t="shared" si="131"/>
        <v>0</v>
      </c>
      <c r="Z144" s="383">
        <f t="shared" si="131"/>
        <v>0</v>
      </c>
      <c r="AA144" s="383">
        <f t="shared" si="131"/>
        <v>0</v>
      </c>
      <c r="AB144" s="383">
        <f t="shared" si="131"/>
        <v>0</v>
      </c>
      <c r="AC144" s="383">
        <f t="shared" si="131"/>
        <v>0</v>
      </c>
      <c r="AD144" s="383">
        <f t="shared" si="131"/>
        <v>0</v>
      </c>
      <c r="AE144" s="383">
        <f t="shared" si="131"/>
        <v>0</v>
      </c>
      <c r="AF144" s="383">
        <f t="shared" si="131"/>
        <v>0</v>
      </c>
      <c r="AG144" s="383">
        <f t="shared" si="131"/>
        <v>0</v>
      </c>
      <c r="AH144" s="383">
        <f t="shared" si="131"/>
        <v>0</v>
      </c>
      <c r="AI144" s="383">
        <f t="shared" si="131"/>
        <v>0</v>
      </c>
      <c r="AJ144" s="383">
        <f t="shared" si="131"/>
        <v>0</v>
      </c>
      <c r="AK144" s="383">
        <f t="shared" si="131"/>
        <v>0</v>
      </c>
      <c r="AL144" s="383">
        <f t="shared" si="131"/>
        <v>0</v>
      </c>
      <c r="AM144" s="383">
        <f t="shared" si="131"/>
        <v>0</v>
      </c>
    </row>
    <row r="145" spans="1:39" ht="15.6" hidden="1" outlineLevel="1" x14ac:dyDescent="0.3">
      <c r="A145" s="132" t="s">
        <v>23</v>
      </c>
      <c r="B145" s="132" t="s">
        <v>16</v>
      </c>
      <c r="C145" s="382">
        <f t="shared" ref="C145" si="132">CHOOSE($F$4,C59,C87,C115)</f>
        <v>0</v>
      </c>
      <c r="D145" s="383">
        <f t="shared" ref="D145:AM145" si="133">CHOOSE($F$4,D59,D87,D115)</f>
        <v>208</v>
      </c>
      <c r="E145" s="383">
        <f t="shared" si="133"/>
        <v>210.08</v>
      </c>
      <c r="F145" s="383">
        <f t="shared" si="133"/>
        <v>212.1808</v>
      </c>
      <c r="G145" s="383">
        <f t="shared" si="133"/>
        <v>214.30260800000002</v>
      </c>
      <c r="H145" s="383">
        <f t="shared" si="133"/>
        <v>216.44563408000002</v>
      </c>
      <c r="I145" s="383">
        <f t="shared" si="133"/>
        <v>218.61009042080002</v>
      </c>
      <c r="J145" s="383">
        <f t="shared" si="133"/>
        <v>220.79619132500801</v>
      </c>
      <c r="K145" s="383">
        <f t="shared" si="133"/>
        <v>223.00415323825808</v>
      </c>
      <c r="L145" s="383">
        <f t="shared" si="133"/>
        <v>225.23419477064067</v>
      </c>
      <c r="M145" s="383">
        <f t="shared" si="133"/>
        <v>227.48653671834708</v>
      </c>
      <c r="N145" s="383">
        <f t="shared" si="133"/>
        <v>229.76140208553056</v>
      </c>
      <c r="O145" s="383">
        <f t="shared" si="133"/>
        <v>232.05901610638588</v>
      </c>
      <c r="P145" s="383">
        <f t="shared" si="133"/>
        <v>234.37960626744973</v>
      </c>
      <c r="Q145" s="383">
        <f t="shared" si="133"/>
        <v>236.72340233012423</v>
      </c>
      <c r="R145" s="383">
        <f t="shared" si="133"/>
        <v>239.09063635342548</v>
      </c>
      <c r="S145" s="383">
        <f t="shared" si="133"/>
        <v>241.48154271695975</v>
      </c>
      <c r="T145" s="383">
        <f t="shared" si="133"/>
        <v>243.89635814412935</v>
      </c>
      <c r="U145" s="383">
        <f t="shared" si="133"/>
        <v>246.33532172557065</v>
      </c>
      <c r="V145" s="383">
        <f t="shared" si="133"/>
        <v>248.79867494282635</v>
      </c>
      <c r="W145" s="383">
        <f t="shared" si="133"/>
        <v>251.28666169225463</v>
      </c>
      <c r="X145" s="383">
        <f t="shared" si="133"/>
        <v>253.79952830917716</v>
      </c>
      <c r="Y145" s="383">
        <f t="shared" si="133"/>
        <v>256.33752359226895</v>
      </c>
      <c r="Z145" s="383">
        <f t="shared" si="133"/>
        <v>258.90089882819166</v>
      </c>
      <c r="AA145" s="383">
        <f t="shared" si="133"/>
        <v>261.48990781647359</v>
      </c>
      <c r="AB145" s="383">
        <f t="shared" si="133"/>
        <v>264.10480689463833</v>
      </c>
      <c r="AC145" s="383">
        <f t="shared" si="133"/>
        <v>266.74585496358469</v>
      </c>
      <c r="AD145" s="383">
        <f t="shared" si="133"/>
        <v>269.41331351322054</v>
      </c>
      <c r="AE145" s="383">
        <f t="shared" si="133"/>
        <v>272.10744664835278</v>
      </c>
      <c r="AF145" s="383">
        <f t="shared" si="133"/>
        <v>274.82852111483629</v>
      </c>
      <c r="AG145" s="383">
        <f t="shared" si="133"/>
        <v>277.57680632598465</v>
      </c>
      <c r="AH145" s="383">
        <f t="shared" si="133"/>
        <v>280.35257438924452</v>
      </c>
      <c r="AI145" s="383">
        <f t="shared" si="133"/>
        <v>283.15610013313699</v>
      </c>
      <c r="AJ145" s="383">
        <f t="shared" si="133"/>
        <v>285.98766113446834</v>
      </c>
      <c r="AK145" s="383">
        <f t="shared" si="133"/>
        <v>288.84753774581304</v>
      </c>
      <c r="AL145" s="383">
        <f t="shared" si="133"/>
        <v>291.73601312327116</v>
      </c>
      <c r="AM145" s="383">
        <f t="shared" si="133"/>
        <v>294.65337325450389</v>
      </c>
    </row>
    <row r="146" spans="1:39" ht="15.6" hidden="1" outlineLevel="1" x14ac:dyDescent="0.3">
      <c r="A146" s="132" t="s">
        <v>24</v>
      </c>
      <c r="B146" s="132" t="s">
        <v>21</v>
      </c>
      <c r="C146" s="384">
        <f t="shared" ref="C146" si="134">CHOOSE($F$4,C60,C88,C116)</f>
        <v>350</v>
      </c>
      <c r="D146" s="383">
        <f t="shared" ref="D146:AM146" si="135">CHOOSE($F$4,D60,D88,D116)</f>
        <v>29.166666666666668</v>
      </c>
      <c r="E146" s="383">
        <f t="shared" si="135"/>
        <v>29.166666666666668</v>
      </c>
      <c r="F146" s="383">
        <f t="shared" si="135"/>
        <v>29.166666666666668</v>
      </c>
      <c r="G146" s="383">
        <f t="shared" si="135"/>
        <v>29.166666666666668</v>
      </c>
      <c r="H146" s="383">
        <f t="shared" si="135"/>
        <v>29.166666666666668</v>
      </c>
      <c r="I146" s="383">
        <f t="shared" si="135"/>
        <v>29.166666666666668</v>
      </c>
      <c r="J146" s="383">
        <f t="shared" si="135"/>
        <v>29.166666666666668</v>
      </c>
      <c r="K146" s="383">
        <f t="shared" si="135"/>
        <v>29.166666666666668</v>
      </c>
      <c r="L146" s="383">
        <f t="shared" si="135"/>
        <v>29.166666666666668</v>
      </c>
      <c r="M146" s="383">
        <f t="shared" si="135"/>
        <v>29.166666666666668</v>
      </c>
      <c r="N146" s="383">
        <f t="shared" si="135"/>
        <v>29.166666666666668</v>
      </c>
      <c r="O146" s="383">
        <f t="shared" si="135"/>
        <v>29.166666666666668</v>
      </c>
      <c r="P146" s="383">
        <f t="shared" si="135"/>
        <v>29.166666666666668</v>
      </c>
      <c r="Q146" s="383">
        <f t="shared" si="135"/>
        <v>29.166666666666668</v>
      </c>
      <c r="R146" s="383">
        <f t="shared" si="135"/>
        <v>29.166666666666668</v>
      </c>
      <c r="S146" s="383">
        <f t="shared" si="135"/>
        <v>29.166666666666668</v>
      </c>
      <c r="T146" s="383">
        <f t="shared" si="135"/>
        <v>29.166666666666668</v>
      </c>
      <c r="U146" s="383">
        <f t="shared" si="135"/>
        <v>29.166666666666668</v>
      </c>
      <c r="V146" s="383">
        <f t="shared" si="135"/>
        <v>29.166666666666668</v>
      </c>
      <c r="W146" s="383">
        <f t="shared" si="135"/>
        <v>29.166666666666668</v>
      </c>
      <c r="X146" s="383">
        <f t="shared" si="135"/>
        <v>29.166666666666668</v>
      </c>
      <c r="Y146" s="383">
        <f t="shared" si="135"/>
        <v>29.166666666666668</v>
      </c>
      <c r="Z146" s="383">
        <f t="shared" si="135"/>
        <v>29.166666666666668</v>
      </c>
      <c r="AA146" s="383">
        <f t="shared" si="135"/>
        <v>29.166666666666668</v>
      </c>
      <c r="AB146" s="383">
        <f t="shared" si="135"/>
        <v>29.166666666666668</v>
      </c>
      <c r="AC146" s="383">
        <f t="shared" si="135"/>
        <v>29.166666666666668</v>
      </c>
      <c r="AD146" s="383">
        <f t="shared" si="135"/>
        <v>29.166666666666668</v>
      </c>
      <c r="AE146" s="383">
        <f t="shared" si="135"/>
        <v>29.166666666666668</v>
      </c>
      <c r="AF146" s="383">
        <f t="shared" si="135"/>
        <v>29.166666666666668</v>
      </c>
      <c r="AG146" s="383">
        <f t="shared" si="135"/>
        <v>29.166666666666668</v>
      </c>
      <c r="AH146" s="383">
        <f t="shared" si="135"/>
        <v>29.166666666666668</v>
      </c>
      <c r="AI146" s="383">
        <f t="shared" si="135"/>
        <v>29.166666666666668</v>
      </c>
      <c r="AJ146" s="383">
        <f t="shared" si="135"/>
        <v>29.166666666666668</v>
      </c>
      <c r="AK146" s="383">
        <f t="shared" si="135"/>
        <v>29.166666666666668</v>
      </c>
      <c r="AL146" s="383">
        <f t="shared" si="135"/>
        <v>29.166666666666668</v>
      </c>
      <c r="AM146" s="383">
        <f t="shared" si="135"/>
        <v>29.166666666666668</v>
      </c>
    </row>
    <row r="147" spans="1:39" ht="15.6" hidden="1" outlineLevel="1" x14ac:dyDescent="0.3">
      <c r="A147" s="132" t="s">
        <v>25</v>
      </c>
      <c r="B147" s="132" t="s">
        <v>21</v>
      </c>
      <c r="C147" s="385">
        <f t="shared" ref="C147" si="136">CHOOSE($F$4,C61,C89,C117)</f>
        <v>6.5000000000000002E-2</v>
      </c>
      <c r="D147" s="383">
        <f t="shared" ref="D147:AM147" si="137">CHOOSE($F$4,D61,D89,D117)</f>
        <v>48.942400000000006</v>
      </c>
      <c r="E147" s="383">
        <f t="shared" si="137"/>
        <v>49.431824000000006</v>
      </c>
      <c r="F147" s="383">
        <f t="shared" si="137"/>
        <v>49.926142240000004</v>
      </c>
      <c r="G147" s="383">
        <f t="shared" si="137"/>
        <v>50.425403662400008</v>
      </c>
      <c r="H147" s="383">
        <f t="shared" si="137"/>
        <v>50.929657699024006</v>
      </c>
      <c r="I147" s="383">
        <f t="shared" si="137"/>
        <v>51.43895427601425</v>
      </c>
      <c r="J147" s="383">
        <f t="shared" si="137"/>
        <v>51.953343818774385</v>
      </c>
      <c r="K147" s="383">
        <f t="shared" si="137"/>
        <v>52.472877256962128</v>
      </c>
      <c r="L147" s="383">
        <f t="shared" si="137"/>
        <v>52.997606029531752</v>
      </c>
      <c r="M147" s="383">
        <f t="shared" si="137"/>
        <v>53.527582089827071</v>
      </c>
      <c r="N147" s="383">
        <f t="shared" si="137"/>
        <v>54.062857910725349</v>
      </c>
      <c r="O147" s="383">
        <f t="shared" si="137"/>
        <v>54.603486489832605</v>
      </c>
      <c r="P147" s="383">
        <f t="shared" si="137"/>
        <v>55.149521354730922</v>
      </c>
      <c r="Q147" s="383">
        <f t="shared" si="137"/>
        <v>55.701016568278234</v>
      </c>
      <c r="R147" s="383">
        <f t="shared" si="137"/>
        <v>56.258026733961017</v>
      </c>
      <c r="S147" s="383">
        <f t="shared" si="137"/>
        <v>56.820607001300637</v>
      </c>
      <c r="T147" s="383">
        <f t="shared" si="137"/>
        <v>57.388813071313642</v>
      </c>
      <c r="U147" s="383">
        <f t="shared" si="137"/>
        <v>57.962701202026771</v>
      </c>
      <c r="V147" s="383">
        <f t="shared" si="137"/>
        <v>58.542328214047046</v>
      </c>
      <c r="W147" s="383">
        <f t="shared" si="137"/>
        <v>59.127751496187521</v>
      </c>
      <c r="X147" s="383">
        <f t="shared" si="137"/>
        <v>59.719029011149388</v>
      </c>
      <c r="Y147" s="383">
        <f t="shared" si="137"/>
        <v>60.316219301260887</v>
      </c>
      <c r="Z147" s="383">
        <f t="shared" si="137"/>
        <v>60.919381494273502</v>
      </c>
      <c r="AA147" s="383">
        <f t="shared" si="137"/>
        <v>61.528575309216244</v>
      </c>
      <c r="AB147" s="383">
        <f t="shared" si="137"/>
        <v>62.143861062308403</v>
      </c>
      <c r="AC147" s="383">
        <f t="shared" si="137"/>
        <v>62.765299672931476</v>
      </c>
      <c r="AD147" s="383">
        <f t="shared" si="137"/>
        <v>63.392952669660801</v>
      </c>
      <c r="AE147" s="383">
        <f t="shared" si="137"/>
        <v>64.02688219635742</v>
      </c>
      <c r="AF147" s="383">
        <f t="shared" si="137"/>
        <v>64.667151018320979</v>
      </c>
      <c r="AG147" s="383">
        <f t="shared" si="137"/>
        <v>65.31382252850419</v>
      </c>
      <c r="AH147" s="383">
        <f t="shared" si="137"/>
        <v>65.966960753789238</v>
      </c>
      <c r="AI147" s="383">
        <f t="shared" si="137"/>
        <v>66.62663036132713</v>
      </c>
      <c r="AJ147" s="383">
        <f t="shared" si="137"/>
        <v>67.2928966649404</v>
      </c>
      <c r="AK147" s="383">
        <f t="shared" si="137"/>
        <v>67.965825631589823</v>
      </c>
      <c r="AL147" s="383">
        <f t="shared" si="137"/>
        <v>68.645483887905712</v>
      </c>
      <c r="AM147" s="383">
        <f t="shared" si="137"/>
        <v>69.33193872678477</v>
      </c>
    </row>
    <row r="148" spans="1:39" ht="15.6" hidden="1" outlineLevel="1" x14ac:dyDescent="0.3">
      <c r="A148" s="132" t="s">
        <v>38</v>
      </c>
      <c r="B148" s="132" t="s">
        <v>21</v>
      </c>
      <c r="C148" s="386">
        <f t="shared" ref="C148" si="138">CHOOSE($F$4,C62,C90,C118)</f>
        <v>600</v>
      </c>
      <c r="D148" s="383">
        <f t="shared" ref="D148:AM148" si="139">CHOOSE($F$4,D62,D90,D118)</f>
        <v>50</v>
      </c>
      <c r="E148" s="383">
        <f t="shared" si="139"/>
        <v>50</v>
      </c>
      <c r="F148" s="383">
        <f t="shared" si="139"/>
        <v>50</v>
      </c>
      <c r="G148" s="383">
        <f t="shared" si="139"/>
        <v>50</v>
      </c>
      <c r="H148" s="383">
        <f t="shared" si="139"/>
        <v>50</v>
      </c>
      <c r="I148" s="383">
        <f t="shared" si="139"/>
        <v>50</v>
      </c>
      <c r="J148" s="383">
        <f t="shared" si="139"/>
        <v>50</v>
      </c>
      <c r="K148" s="383">
        <f t="shared" si="139"/>
        <v>50</v>
      </c>
      <c r="L148" s="383">
        <f t="shared" si="139"/>
        <v>50</v>
      </c>
      <c r="M148" s="383">
        <f t="shared" si="139"/>
        <v>50</v>
      </c>
      <c r="N148" s="383">
        <f t="shared" si="139"/>
        <v>50</v>
      </c>
      <c r="O148" s="383">
        <f t="shared" si="139"/>
        <v>50</v>
      </c>
      <c r="P148" s="383">
        <f t="shared" si="139"/>
        <v>50</v>
      </c>
      <c r="Q148" s="383">
        <f t="shared" si="139"/>
        <v>50</v>
      </c>
      <c r="R148" s="383">
        <f t="shared" si="139"/>
        <v>50</v>
      </c>
      <c r="S148" s="383">
        <f t="shared" si="139"/>
        <v>50</v>
      </c>
      <c r="T148" s="383">
        <f t="shared" si="139"/>
        <v>50</v>
      </c>
      <c r="U148" s="383">
        <f t="shared" si="139"/>
        <v>50</v>
      </c>
      <c r="V148" s="383">
        <f t="shared" si="139"/>
        <v>50</v>
      </c>
      <c r="W148" s="383">
        <f t="shared" si="139"/>
        <v>50</v>
      </c>
      <c r="X148" s="383">
        <f t="shared" si="139"/>
        <v>50</v>
      </c>
      <c r="Y148" s="383">
        <f t="shared" si="139"/>
        <v>50</v>
      </c>
      <c r="Z148" s="383">
        <f t="shared" si="139"/>
        <v>50</v>
      </c>
      <c r="AA148" s="383">
        <f t="shared" si="139"/>
        <v>50</v>
      </c>
      <c r="AB148" s="383">
        <f t="shared" si="139"/>
        <v>50</v>
      </c>
      <c r="AC148" s="383">
        <f t="shared" si="139"/>
        <v>50</v>
      </c>
      <c r="AD148" s="383">
        <f t="shared" si="139"/>
        <v>50</v>
      </c>
      <c r="AE148" s="383">
        <f t="shared" si="139"/>
        <v>50</v>
      </c>
      <c r="AF148" s="383">
        <f t="shared" si="139"/>
        <v>50</v>
      </c>
      <c r="AG148" s="383">
        <f t="shared" si="139"/>
        <v>50</v>
      </c>
      <c r="AH148" s="383">
        <f t="shared" si="139"/>
        <v>50</v>
      </c>
      <c r="AI148" s="383">
        <f t="shared" si="139"/>
        <v>50</v>
      </c>
      <c r="AJ148" s="383">
        <f t="shared" si="139"/>
        <v>50</v>
      </c>
      <c r="AK148" s="383">
        <f t="shared" si="139"/>
        <v>50</v>
      </c>
      <c r="AL148" s="383">
        <f t="shared" si="139"/>
        <v>50</v>
      </c>
      <c r="AM148" s="383">
        <f t="shared" si="139"/>
        <v>50</v>
      </c>
    </row>
    <row r="149" spans="1:39" ht="15.6" hidden="1" outlineLevel="1" x14ac:dyDescent="0.3">
      <c r="A149" s="132" t="s">
        <v>31</v>
      </c>
      <c r="B149" s="132" t="s">
        <v>16</v>
      </c>
      <c r="C149" s="382">
        <f t="shared" ref="C149" si="140">CHOOSE($F$4,C63,C91,C119)</f>
        <v>0</v>
      </c>
      <c r="D149" s="383">
        <f t="shared" ref="D149:AM149" si="141">CHOOSE($F$4,D63,D91,D119)</f>
        <v>343.08185600000002</v>
      </c>
      <c r="E149" s="383">
        <f t="shared" si="141"/>
        <v>346.51267456000005</v>
      </c>
      <c r="F149" s="383">
        <f t="shared" si="141"/>
        <v>349.9778013056</v>
      </c>
      <c r="G149" s="383">
        <f t="shared" si="141"/>
        <v>353.47757931865601</v>
      </c>
      <c r="H149" s="383">
        <f t="shared" si="141"/>
        <v>357.01235511184257</v>
      </c>
      <c r="I149" s="383">
        <f t="shared" si="141"/>
        <v>360.58247866296102</v>
      </c>
      <c r="J149" s="383">
        <f t="shared" si="141"/>
        <v>364.18830344959059</v>
      </c>
      <c r="K149" s="383">
        <f t="shared" si="141"/>
        <v>367.83018648408648</v>
      </c>
      <c r="L149" s="383">
        <f t="shared" si="141"/>
        <v>371.50848834892736</v>
      </c>
      <c r="M149" s="383">
        <f t="shared" si="141"/>
        <v>375.22357323241664</v>
      </c>
      <c r="N149" s="383">
        <f t="shared" si="141"/>
        <v>378.97580896474085</v>
      </c>
      <c r="O149" s="383">
        <f t="shared" si="141"/>
        <v>382.76556705438827</v>
      </c>
      <c r="P149" s="383">
        <f t="shared" si="141"/>
        <v>386.59322272493216</v>
      </c>
      <c r="Q149" s="383">
        <f t="shared" si="141"/>
        <v>390.45915495218145</v>
      </c>
      <c r="R149" s="383">
        <f t="shared" si="141"/>
        <v>394.3637465017033</v>
      </c>
      <c r="S149" s="383">
        <f t="shared" si="141"/>
        <v>398.30738396672035</v>
      </c>
      <c r="T149" s="383">
        <f t="shared" si="141"/>
        <v>402.29045780638756</v>
      </c>
      <c r="U149" s="383">
        <f t="shared" si="141"/>
        <v>406.31336238445147</v>
      </c>
      <c r="V149" s="383">
        <f t="shared" si="141"/>
        <v>410.37649600829593</v>
      </c>
      <c r="W149" s="383">
        <f t="shared" si="141"/>
        <v>414.48026096837896</v>
      </c>
      <c r="X149" s="383">
        <f t="shared" si="141"/>
        <v>418.62506357806274</v>
      </c>
      <c r="Y149" s="383">
        <f t="shared" si="141"/>
        <v>422.81131421384339</v>
      </c>
      <c r="Z149" s="383">
        <f t="shared" si="141"/>
        <v>427.03942735598184</v>
      </c>
      <c r="AA149" s="383">
        <f t="shared" si="141"/>
        <v>431.30982162954166</v>
      </c>
      <c r="AB149" s="383">
        <f t="shared" si="141"/>
        <v>435.62291984583709</v>
      </c>
      <c r="AC149" s="383">
        <f t="shared" si="141"/>
        <v>439.97914904429541</v>
      </c>
      <c r="AD149" s="383">
        <f t="shared" si="141"/>
        <v>444.37894053473838</v>
      </c>
      <c r="AE149" s="383">
        <f t="shared" si="141"/>
        <v>448.82272994008582</v>
      </c>
      <c r="AF149" s="383">
        <f t="shared" si="141"/>
        <v>453.31095723948664</v>
      </c>
      <c r="AG149" s="383">
        <f t="shared" si="141"/>
        <v>457.84406681188153</v>
      </c>
      <c r="AH149" s="383">
        <f t="shared" si="141"/>
        <v>462.42250748000038</v>
      </c>
      <c r="AI149" s="383">
        <f t="shared" si="141"/>
        <v>467.04673255480043</v>
      </c>
      <c r="AJ149" s="383">
        <f t="shared" si="141"/>
        <v>471.7171998803484</v>
      </c>
      <c r="AK149" s="383">
        <f t="shared" si="141"/>
        <v>476.43437187915191</v>
      </c>
      <c r="AL149" s="383">
        <f t="shared" si="141"/>
        <v>481.19871559794342</v>
      </c>
      <c r="AM149" s="383">
        <f t="shared" si="141"/>
        <v>486.01070275392289</v>
      </c>
    </row>
    <row r="150" spans="1:39" ht="15.6" hidden="1" outlineLevel="1" x14ac:dyDescent="0.3">
      <c r="A150" s="132"/>
      <c r="B150" s="132"/>
      <c r="C150" s="132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</row>
    <row r="151" spans="1:39" ht="15.6" hidden="1" outlineLevel="1" x14ac:dyDescent="0.3">
      <c r="A151" s="152" t="s">
        <v>61</v>
      </c>
      <c r="B151" s="152"/>
      <c r="C151" s="152"/>
      <c r="D151" s="387">
        <f t="shared" ref="D151:AM151" si="142">CHOOSE($F$4,D65,D93,D121)</f>
        <v>1432.1509226666667</v>
      </c>
      <c r="E151" s="387">
        <f t="shared" si="142"/>
        <v>1445.6807652266668</v>
      </c>
      <c r="F151" s="387">
        <f t="shared" si="142"/>
        <v>1459.3459062122668</v>
      </c>
      <c r="G151" s="387">
        <f t="shared" si="142"/>
        <v>1473.1476986077228</v>
      </c>
      <c r="H151" s="387">
        <f t="shared" si="142"/>
        <v>1487.0875089271335</v>
      </c>
      <c r="I151" s="387">
        <f t="shared" si="142"/>
        <v>1501.1667173497381</v>
      </c>
      <c r="J151" s="387">
        <f t="shared" si="142"/>
        <v>1515.3867178565688</v>
      </c>
      <c r="K151" s="387">
        <f t="shared" si="142"/>
        <v>1529.7489183684677</v>
      </c>
      <c r="L151" s="387">
        <f t="shared" si="142"/>
        <v>1544.2547408854857</v>
      </c>
      <c r="M151" s="387">
        <f t="shared" si="142"/>
        <v>1558.905621627674</v>
      </c>
      <c r="N151" s="387">
        <f t="shared" si="142"/>
        <v>1573.7030111772842</v>
      </c>
      <c r="O151" s="387">
        <f t="shared" si="142"/>
        <v>1588.6483746223903</v>
      </c>
      <c r="P151" s="387">
        <f t="shared" si="142"/>
        <v>1603.7431917019476</v>
      </c>
      <c r="Q151" s="387">
        <f t="shared" si="142"/>
        <v>1618.9889569523004</v>
      </c>
      <c r="R151" s="387">
        <f t="shared" si="142"/>
        <v>1634.3871798551568</v>
      </c>
      <c r="S151" s="387">
        <f t="shared" si="142"/>
        <v>1649.9393849870419</v>
      </c>
      <c r="T151" s="387">
        <f t="shared" si="142"/>
        <v>1665.6471121702457</v>
      </c>
      <c r="U151" s="387">
        <f t="shared" si="142"/>
        <v>1681.5119166252812</v>
      </c>
      <c r="V151" s="387">
        <f t="shared" si="142"/>
        <v>1697.5353691248674</v>
      </c>
      <c r="W151" s="387">
        <f t="shared" si="142"/>
        <v>1713.7190561494499</v>
      </c>
      <c r="X151" s="387">
        <f t="shared" si="142"/>
        <v>1730.0645800442774</v>
      </c>
      <c r="Y151" s="387">
        <f t="shared" si="142"/>
        <v>1746.5735591780535</v>
      </c>
      <c r="Z151" s="387">
        <f t="shared" si="142"/>
        <v>1763.2476281031677</v>
      </c>
      <c r="AA151" s="387">
        <f t="shared" si="142"/>
        <v>1780.0884377175325</v>
      </c>
      <c r="AB151" s="387">
        <f t="shared" si="142"/>
        <v>1797.0976554280412</v>
      </c>
      <c r="AC151" s="387">
        <f t="shared" si="142"/>
        <v>1814.2769653156547</v>
      </c>
      <c r="AD151" s="387">
        <f t="shared" si="142"/>
        <v>1831.628068302145</v>
      </c>
      <c r="AE151" s="387">
        <f t="shared" si="142"/>
        <v>1849.1526823185</v>
      </c>
      <c r="AF151" s="387">
        <f t="shared" si="142"/>
        <v>1866.852542475018</v>
      </c>
      <c r="AG151" s="387">
        <f t="shared" si="142"/>
        <v>1884.7294012331015</v>
      </c>
      <c r="AH151" s="387">
        <f t="shared" si="142"/>
        <v>1902.7850285787661</v>
      </c>
      <c r="AI151" s="387">
        <f t="shared" si="142"/>
        <v>1921.0212121978873</v>
      </c>
      <c r="AJ151" s="387">
        <f t="shared" si="142"/>
        <v>1939.4397576531992</v>
      </c>
      <c r="AK151" s="387">
        <f t="shared" si="142"/>
        <v>1958.0424885630648</v>
      </c>
      <c r="AL151" s="387">
        <f t="shared" si="142"/>
        <v>1976.8312467820288</v>
      </c>
      <c r="AM151" s="387">
        <f t="shared" si="142"/>
        <v>1995.8078925831826</v>
      </c>
    </row>
    <row r="152" spans="1:39" ht="15.6" hidden="1" outlineLevel="1" x14ac:dyDescent="0.3">
      <c r="A152" s="388" t="s">
        <v>62</v>
      </c>
      <c r="B152" s="388"/>
      <c r="C152" s="388"/>
      <c r="D152" s="389">
        <f t="shared" ref="D152:AM152" si="143">CHOOSE($F$4,D66,D94,D122)</f>
        <v>6055.8490773333333</v>
      </c>
      <c r="E152" s="389">
        <f t="shared" si="143"/>
        <v>6117.199234773333</v>
      </c>
      <c r="F152" s="389">
        <f t="shared" si="143"/>
        <v>6179.162893787734</v>
      </c>
      <c r="G152" s="389">
        <f t="shared" si="143"/>
        <v>6241.7461893922773</v>
      </c>
      <c r="H152" s="389">
        <f t="shared" si="143"/>
        <v>6304.9553179528666</v>
      </c>
      <c r="I152" s="389">
        <f t="shared" si="143"/>
        <v>6368.7965377990631</v>
      </c>
      <c r="J152" s="389">
        <f t="shared" si="143"/>
        <v>6433.2761698437198</v>
      </c>
      <c r="K152" s="389">
        <f t="shared" si="143"/>
        <v>6498.4005982088238</v>
      </c>
      <c r="L152" s="389">
        <f t="shared" si="143"/>
        <v>6564.1762708575789</v>
      </c>
      <c r="M152" s="389">
        <f t="shared" si="143"/>
        <v>6630.6097002328206</v>
      </c>
      <c r="N152" s="389">
        <f t="shared" si="143"/>
        <v>6697.7074639018174</v>
      </c>
      <c r="O152" s="389">
        <f t="shared" si="143"/>
        <v>6765.4762052075012</v>
      </c>
      <c r="P152" s="389">
        <f t="shared" si="143"/>
        <v>6833.9226339262423</v>
      </c>
      <c r="Q152" s="389">
        <f t="shared" si="143"/>
        <v>6903.0535269321717</v>
      </c>
      <c r="R152" s="389">
        <f t="shared" si="143"/>
        <v>6972.8757288681609</v>
      </c>
      <c r="S152" s="389">
        <f t="shared" si="143"/>
        <v>7043.3961528235095</v>
      </c>
      <c r="T152" s="389">
        <f t="shared" si="143"/>
        <v>7114.6217810184116</v>
      </c>
      <c r="U152" s="389">
        <f t="shared" si="143"/>
        <v>7186.5596654952624</v>
      </c>
      <c r="V152" s="389">
        <f t="shared" si="143"/>
        <v>7259.2169288168807</v>
      </c>
      <c r="W152" s="389">
        <f t="shared" si="143"/>
        <v>7332.6007647717161</v>
      </c>
      <c r="X152" s="389">
        <f t="shared" si="143"/>
        <v>7406.7184390861012</v>
      </c>
      <c r="Y152" s="389">
        <f t="shared" si="143"/>
        <v>7481.5772901436285</v>
      </c>
      <c r="Z152" s="389">
        <f t="shared" si="143"/>
        <v>7557.184729711732</v>
      </c>
      <c r="AA152" s="389">
        <f t="shared" si="143"/>
        <v>7633.5482436755165</v>
      </c>
      <c r="AB152" s="389">
        <f t="shared" si="143"/>
        <v>7710.6753927789387</v>
      </c>
      <c r="AC152" s="389">
        <f t="shared" si="143"/>
        <v>7788.5738133733948</v>
      </c>
      <c r="AD152" s="389">
        <f t="shared" si="143"/>
        <v>7867.2512181737948</v>
      </c>
      <c r="AE152" s="389">
        <f t="shared" si="143"/>
        <v>7946.7153970222007</v>
      </c>
      <c r="AF152" s="389">
        <f t="shared" si="143"/>
        <v>8026.9742176590889</v>
      </c>
      <c r="AG152" s="389">
        <f t="shared" si="143"/>
        <v>8108.0356265023465</v>
      </c>
      <c r="AH152" s="389">
        <f t="shared" si="143"/>
        <v>8189.907649434037</v>
      </c>
      <c r="AI152" s="389">
        <f t="shared" si="143"/>
        <v>8272.5983925950441</v>
      </c>
      <c r="AJ152" s="389">
        <f t="shared" si="143"/>
        <v>8356.1160431876615</v>
      </c>
      <c r="AK152" s="389">
        <f t="shared" si="143"/>
        <v>8440.468870286204</v>
      </c>
      <c r="AL152" s="389">
        <f t="shared" si="143"/>
        <v>8525.6652256557336</v>
      </c>
      <c r="AM152" s="389">
        <f t="shared" si="143"/>
        <v>8611.7135445789572</v>
      </c>
    </row>
    <row r="153" spans="1:39" ht="15.6" hidden="1" outlineLevel="1" x14ac:dyDescent="0.3">
      <c r="A153" s="132" t="s">
        <v>76</v>
      </c>
      <c r="B153" s="132"/>
      <c r="C153" s="132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</row>
    <row r="154" spans="1:39" ht="15.6" hidden="1" outlineLevel="1" x14ac:dyDescent="0.3">
      <c r="A154" s="132" t="s">
        <v>65</v>
      </c>
      <c r="B154" s="132" t="s">
        <v>67</v>
      </c>
      <c r="C154" s="390">
        <f t="shared" ref="C154" si="144">CHOOSE($F$4,C68,C96,C124)</f>
        <v>40</v>
      </c>
      <c r="D154" s="383">
        <f t="shared" ref="D154:AM154" si="145">CHOOSE($F$4,D68,D96,D124)</f>
        <v>40</v>
      </c>
      <c r="E154" s="383">
        <f t="shared" si="145"/>
        <v>40</v>
      </c>
      <c r="F154" s="383">
        <f t="shared" si="145"/>
        <v>40</v>
      </c>
      <c r="G154" s="383">
        <f t="shared" si="145"/>
        <v>40</v>
      </c>
      <c r="H154" s="383">
        <f t="shared" si="145"/>
        <v>40</v>
      </c>
      <c r="I154" s="383">
        <f t="shared" si="145"/>
        <v>40</v>
      </c>
      <c r="J154" s="383">
        <f t="shared" si="145"/>
        <v>40</v>
      </c>
      <c r="K154" s="383">
        <f t="shared" si="145"/>
        <v>40</v>
      </c>
      <c r="L154" s="383">
        <f t="shared" si="145"/>
        <v>40</v>
      </c>
      <c r="M154" s="383">
        <f t="shared" si="145"/>
        <v>40</v>
      </c>
      <c r="N154" s="383">
        <f t="shared" si="145"/>
        <v>40</v>
      </c>
      <c r="O154" s="383">
        <f t="shared" si="145"/>
        <v>40</v>
      </c>
      <c r="P154" s="383">
        <f t="shared" si="145"/>
        <v>40</v>
      </c>
      <c r="Q154" s="383">
        <f t="shared" si="145"/>
        <v>40</v>
      </c>
      <c r="R154" s="383">
        <f t="shared" si="145"/>
        <v>40</v>
      </c>
      <c r="S154" s="383">
        <f t="shared" si="145"/>
        <v>40</v>
      </c>
      <c r="T154" s="383">
        <f t="shared" si="145"/>
        <v>40</v>
      </c>
      <c r="U154" s="383">
        <f t="shared" si="145"/>
        <v>40</v>
      </c>
      <c r="V154" s="383">
        <f t="shared" si="145"/>
        <v>40</v>
      </c>
      <c r="W154" s="383">
        <f t="shared" si="145"/>
        <v>40</v>
      </c>
      <c r="X154" s="383">
        <f t="shared" si="145"/>
        <v>40</v>
      </c>
      <c r="Y154" s="383">
        <f t="shared" si="145"/>
        <v>40</v>
      </c>
      <c r="Z154" s="383">
        <f t="shared" si="145"/>
        <v>40</v>
      </c>
      <c r="AA154" s="383">
        <f t="shared" si="145"/>
        <v>40</v>
      </c>
      <c r="AB154" s="383">
        <f t="shared" si="145"/>
        <v>40</v>
      </c>
      <c r="AC154" s="383">
        <f t="shared" si="145"/>
        <v>40</v>
      </c>
      <c r="AD154" s="383">
        <f t="shared" si="145"/>
        <v>40</v>
      </c>
      <c r="AE154" s="383">
        <f t="shared" si="145"/>
        <v>40</v>
      </c>
      <c r="AF154" s="383">
        <f t="shared" si="145"/>
        <v>40</v>
      </c>
      <c r="AG154" s="383">
        <f t="shared" si="145"/>
        <v>40</v>
      </c>
      <c r="AH154" s="383">
        <f t="shared" si="145"/>
        <v>40</v>
      </c>
      <c r="AI154" s="383">
        <f t="shared" si="145"/>
        <v>40</v>
      </c>
      <c r="AJ154" s="383">
        <f t="shared" si="145"/>
        <v>40</v>
      </c>
      <c r="AK154" s="383">
        <f t="shared" si="145"/>
        <v>40</v>
      </c>
      <c r="AL154" s="383">
        <f t="shared" si="145"/>
        <v>40</v>
      </c>
      <c r="AM154" s="383">
        <f t="shared" si="145"/>
        <v>40</v>
      </c>
    </row>
    <row r="155" spans="1:39" ht="15.6" hidden="1" outlineLevel="1" x14ac:dyDescent="0.3">
      <c r="A155" s="132" t="s">
        <v>45</v>
      </c>
      <c r="B155" s="132" t="s">
        <v>64</v>
      </c>
      <c r="C155" s="391">
        <f t="shared" ref="C155" si="146">CHOOSE($F$4,C69,C97,C125)</f>
        <v>0.15</v>
      </c>
      <c r="D155" s="383">
        <f t="shared" ref="D155:AM155" si="147">CHOOSE($F$4,D69,D97,D125)</f>
        <v>1123.2</v>
      </c>
      <c r="E155" s="383">
        <f t="shared" si="147"/>
        <v>1134.432</v>
      </c>
      <c r="F155" s="383">
        <f t="shared" si="147"/>
        <v>1145.7763199999999</v>
      </c>
      <c r="G155" s="383">
        <f t="shared" si="147"/>
        <v>1157.2340832</v>
      </c>
      <c r="H155" s="383">
        <f t="shared" si="147"/>
        <v>1168.806424032</v>
      </c>
      <c r="I155" s="383">
        <f t="shared" si="147"/>
        <v>1180.49448827232</v>
      </c>
      <c r="J155" s="383">
        <f t="shared" si="147"/>
        <v>1192.2994331550433</v>
      </c>
      <c r="K155" s="383">
        <f t="shared" si="147"/>
        <v>1204.2224274865937</v>
      </c>
      <c r="L155" s="383">
        <f t="shared" si="147"/>
        <v>1216.2646517614596</v>
      </c>
      <c r="M155" s="383">
        <f t="shared" si="147"/>
        <v>1228.4272982790742</v>
      </c>
      <c r="N155" s="383">
        <f t="shared" si="147"/>
        <v>1240.7115712618652</v>
      </c>
      <c r="O155" s="383">
        <f t="shared" si="147"/>
        <v>1253.1186869744836</v>
      </c>
      <c r="P155" s="383">
        <f t="shared" si="147"/>
        <v>1265.6498738442285</v>
      </c>
      <c r="Q155" s="383">
        <f t="shared" si="147"/>
        <v>1278.3063725826707</v>
      </c>
      <c r="R155" s="383">
        <f t="shared" si="147"/>
        <v>1291.0894363084976</v>
      </c>
      <c r="S155" s="383">
        <f t="shared" si="147"/>
        <v>1304.0003306715828</v>
      </c>
      <c r="T155" s="383">
        <f t="shared" si="147"/>
        <v>1317.0403339782986</v>
      </c>
      <c r="U155" s="383">
        <f t="shared" si="147"/>
        <v>1330.2107373180813</v>
      </c>
      <c r="V155" s="383">
        <f t="shared" si="147"/>
        <v>1343.5128446912622</v>
      </c>
      <c r="W155" s="383">
        <f t="shared" si="147"/>
        <v>1356.9479731381748</v>
      </c>
      <c r="X155" s="383">
        <f t="shared" si="147"/>
        <v>1370.5174528695568</v>
      </c>
      <c r="Y155" s="383">
        <f t="shared" si="147"/>
        <v>1384.2226273982524</v>
      </c>
      <c r="Z155" s="383">
        <f t="shared" si="147"/>
        <v>1398.0648536722349</v>
      </c>
      <c r="AA155" s="383">
        <f t="shared" si="147"/>
        <v>1412.0455022089573</v>
      </c>
      <c r="AB155" s="383">
        <f t="shared" si="147"/>
        <v>1426.1659572310471</v>
      </c>
      <c r="AC155" s="383">
        <f t="shared" si="147"/>
        <v>1440.4276168033573</v>
      </c>
      <c r="AD155" s="383">
        <f t="shared" si="147"/>
        <v>1454.831892971391</v>
      </c>
      <c r="AE155" s="383">
        <f t="shared" si="147"/>
        <v>1469.380211901105</v>
      </c>
      <c r="AF155" s="383">
        <f t="shared" si="147"/>
        <v>1484.074014020116</v>
      </c>
      <c r="AG155" s="383">
        <f t="shared" si="147"/>
        <v>1498.9147541603172</v>
      </c>
      <c r="AH155" s="383">
        <f t="shared" si="147"/>
        <v>1513.9039017019204</v>
      </c>
      <c r="AI155" s="383">
        <f t="shared" si="147"/>
        <v>1529.0429407189397</v>
      </c>
      <c r="AJ155" s="383">
        <f t="shared" si="147"/>
        <v>1544.333370126129</v>
      </c>
      <c r="AK155" s="383">
        <f t="shared" si="147"/>
        <v>1559.7767038273903</v>
      </c>
      <c r="AL155" s="383">
        <f t="shared" si="147"/>
        <v>1575.3744708656643</v>
      </c>
      <c r="AM155" s="383">
        <f t="shared" si="147"/>
        <v>1591.1282155743211</v>
      </c>
    </row>
    <row r="156" spans="1:39" ht="15.6" hidden="1" outlineLevel="1" x14ac:dyDescent="0.3">
      <c r="A156" s="132" t="s">
        <v>48</v>
      </c>
      <c r="B156" s="132" t="s">
        <v>64</v>
      </c>
      <c r="C156" s="384">
        <f t="shared" ref="C156" si="148">CHOOSE($F$4,C70,C98,C126)</f>
        <v>0</v>
      </c>
      <c r="D156" s="383">
        <f t="shared" ref="D156:AM156" si="149">CHOOSE($F$4,D70,D98,D126)</f>
        <v>1123.2</v>
      </c>
      <c r="E156" s="383">
        <f t="shared" si="149"/>
        <v>1134.4320000000002</v>
      </c>
      <c r="F156" s="383">
        <f t="shared" si="149"/>
        <v>1145.7763200000002</v>
      </c>
      <c r="G156" s="383">
        <f t="shared" si="149"/>
        <v>1157.2340832000002</v>
      </c>
      <c r="H156" s="383">
        <f t="shared" si="149"/>
        <v>1168.8064240320002</v>
      </c>
      <c r="I156" s="383">
        <f t="shared" si="149"/>
        <v>1180.4944882723203</v>
      </c>
      <c r="J156" s="383">
        <f t="shared" si="149"/>
        <v>1192.2994331550433</v>
      </c>
      <c r="K156" s="383">
        <f t="shared" si="149"/>
        <v>1204.2224274865937</v>
      </c>
      <c r="L156" s="383">
        <f t="shared" si="149"/>
        <v>1216.2646517614596</v>
      </c>
      <c r="M156" s="383">
        <f t="shared" si="149"/>
        <v>1228.4272982790744</v>
      </c>
      <c r="N156" s="383">
        <f t="shared" si="149"/>
        <v>1240.7115712618652</v>
      </c>
      <c r="O156" s="383">
        <f t="shared" si="149"/>
        <v>1253.1186869744838</v>
      </c>
      <c r="P156" s="383">
        <f t="shared" si="149"/>
        <v>1265.6498738442285</v>
      </c>
      <c r="Q156" s="383">
        <f t="shared" si="149"/>
        <v>1278.306372582671</v>
      </c>
      <c r="R156" s="383">
        <f t="shared" si="149"/>
        <v>1291.0894363084976</v>
      </c>
      <c r="S156" s="383">
        <f t="shared" si="149"/>
        <v>1304.0003306715828</v>
      </c>
      <c r="T156" s="383">
        <f t="shared" si="149"/>
        <v>1317.0403339782986</v>
      </c>
      <c r="U156" s="383">
        <f t="shared" si="149"/>
        <v>1330.2107373180816</v>
      </c>
      <c r="V156" s="383">
        <f t="shared" si="149"/>
        <v>1343.5128446912624</v>
      </c>
      <c r="W156" s="383">
        <f t="shared" si="149"/>
        <v>1356.947973138175</v>
      </c>
      <c r="X156" s="383">
        <f t="shared" si="149"/>
        <v>1370.5174528695568</v>
      </c>
      <c r="Y156" s="383">
        <f t="shared" si="149"/>
        <v>1384.2226273982524</v>
      </c>
      <c r="Z156" s="383">
        <f t="shared" si="149"/>
        <v>1398.0648536722351</v>
      </c>
      <c r="AA156" s="383">
        <f t="shared" si="149"/>
        <v>1412.0455022089575</v>
      </c>
      <c r="AB156" s="383">
        <f t="shared" si="149"/>
        <v>1426.1659572310471</v>
      </c>
      <c r="AC156" s="383">
        <f t="shared" si="149"/>
        <v>1440.4276168033575</v>
      </c>
      <c r="AD156" s="383">
        <f t="shared" si="149"/>
        <v>1454.831892971391</v>
      </c>
      <c r="AE156" s="383">
        <f t="shared" si="149"/>
        <v>1469.380211901105</v>
      </c>
      <c r="AF156" s="383">
        <f t="shared" si="149"/>
        <v>1484.074014020116</v>
      </c>
      <c r="AG156" s="383">
        <f t="shared" si="149"/>
        <v>1498.9147541603172</v>
      </c>
      <c r="AH156" s="383">
        <f t="shared" si="149"/>
        <v>1513.9039017019206</v>
      </c>
      <c r="AI156" s="383">
        <f t="shared" si="149"/>
        <v>1529.0429407189399</v>
      </c>
      <c r="AJ156" s="383">
        <f t="shared" si="149"/>
        <v>1544.3333701261292</v>
      </c>
      <c r="AK156" s="383">
        <f t="shared" si="149"/>
        <v>1559.7767038273905</v>
      </c>
      <c r="AL156" s="383">
        <f t="shared" si="149"/>
        <v>1575.3744708656643</v>
      </c>
      <c r="AM156" s="383">
        <f t="shared" si="149"/>
        <v>1591.1282155743211</v>
      </c>
    </row>
    <row r="157" spans="1:39" ht="15.6" hidden="1" outlineLevel="1" x14ac:dyDescent="0.3">
      <c r="A157" s="132" t="s">
        <v>46</v>
      </c>
      <c r="B157" s="132" t="s">
        <v>64</v>
      </c>
      <c r="C157" s="384">
        <f t="shared" ref="C157" si="150">CHOOSE($F$4,C71,C99,C127)</f>
        <v>0</v>
      </c>
      <c r="D157" s="383">
        <f t="shared" ref="D157:AM157" si="151">CHOOSE($F$4,D71,D99,D127)</f>
        <v>37.44</v>
      </c>
      <c r="E157" s="383">
        <f t="shared" si="151"/>
        <v>37.814399999999999</v>
      </c>
      <c r="F157" s="383">
        <f t="shared" si="151"/>
        <v>38.192543999999998</v>
      </c>
      <c r="G157" s="383">
        <f t="shared" si="151"/>
        <v>38.574469440000001</v>
      </c>
      <c r="H157" s="383">
        <f t="shared" si="151"/>
        <v>38.960214134400005</v>
      </c>
      <c r="I157" s="383">
        <f t="shared" si="151"/>
        <v>39.349816275744004</v>
      </c>
      <c r="J157" s="383">
        <f t="shared" si="151"/>
        <v>39.743314438501443</v>
      </c>
      <c r="K157" s="383">
        <f t="shared" si="151"/>
        <v>40.140747582886455</v>
      </c>
      <c r="L157" s="383">
        <f t="shared" si="151"/>
        <v>40.542155058715316</v>
      </c>
      <c r="M157" s="383">
        <f t="shared" si="151"/>
        <v>40.947576609302473</v>
      </c>
      <c r="N157" s="383">
        <f t="shared" si="151"/>
        <v>41.357052375395497</v>
      </c>
      <c r="O157" s="383">
        <f t="shared" si="151"/>
        <v>41.770622899149458</v>
      </c>
      <c r="P157" s="383">
        <f t="shared" si="151"/>
        <v>42.18832912814095</v>
      </c>
      <c r="Q157" s="383">
        <f t="shared" si="151"/>
        <v>42.610212419422361</v>
      </c>
      <c r="R157" s="383">
        <f t="shared" si="151"/>
        <v>43.036314543616584</v>
      </c>
      <c r="S157" s="383">
        <f t="shared" si="151"/>
        <v>43.466677689052752</v>
      </c>
      <c r="T157" s="383">
        <f t="shared" si="151"/>
        <v>43.901344465943282</v>
      </c>
      <c r="U157" s="383">
        <f t="shared" si="151"/>
        <v>44.340357910602712</v>
      </c>
      <c r="V157" s="383">
        <f t="shared" si="151"/>
        <v>44.783761489708745</v>
      </c>
      <c r="W157" s="383">
        <f t="shared" si="151"/>
        <v>45.231599104605834</v>
      </c>
      <c r="X157" s="383">
        <f t="shared" si="151"/>
        <v>45.683915095651891</v>
      </c>
      <c r="Y157" s="383">
        <f t="shared" si="151"/>
        <v>46.14075424660841</v>
      </c>
      <c r="Z157" s="383">
        <f t="shared" si="151"/>
        <v>46.602161789074493</v>
      </c>
      <c r="AA157" s="383">
        <f t="shared" si="151"/>
        <v>47.068183406965247</v>
      </c>
      <c r="AB157" s="383">
        <f t="shared" si="151"/>
        <v>47.538865241034898</v>
      </c>
      <c r="AC157" s="383">
        <f t="shared" si="151"/>
        <v>48.014253893445243</v>
      </c>
      <c r="AD157" s="383">
        <f t="shared" si="151"/>
        <v>48.494396432379695</v>
      </c>
      <c r="AE157" s="383">
        <f t="shared" si="151"/>
        <v>48.979340396703499</v>
      </c>
      <c r="AF157" s="383">
        <f t="shared" si="151"/>
        <v>49.469133800670534</v>
      </c>
      <c r="AG157" s="383">
        <f t="shared" si="151"/>
        <v>49.963825138677237</v>
      </c>
      <c r="AH157" s="383">
        <f t="shared" si="151"/>
        <v>50.463463390064014</v>
      </c>
      <c r="AI157" s="383">
        <f t="shared" si="151"/>
        <v>50.968098023964657</v>
      </c>
      <c r="AJ157" s="383">
        <f t="shared" si="151"/>
        <v>51.477779004204301</v>
      </c>
      <c r="AK157" s="383">
        <f t="shared" si="151"/>
        <v>51.992556794246347</v>
      </c>
      <c r="AL157" s="383">
        <f t="shared" si="151"/>
        <v>52.512482362188805</v>
      </c>
      <c r="AM157" s="383">
        <f t="shared" si="151"/>
        <v>53.0376071858107</v>
      </c>
    </row>
    <row r="158" spans="1:39" ht="15.6" hidden="1" outlineLevel="1" x14ac:dyDescent="0.3">
      <c r="A158" s="132" t="s">
        <v>66</v>
      </c>
      <c r="B158" s="132" t="s">
        <v>68</v>
      </c>
      <c r="C158" s="383"/>
      <c r="D158" s="383">
        <f t="shared" ref="D158:AM158" si="152">CHOOSE($F$4,D72,D100,D128)</f>
        <v>2916.6666666666665</v>
      </c>
      <c r="E158" s="383">
        <f t="shared" si="152"/>
        <v>2916.6666666666665</v>
      </c>
      <c r="F158" s="383">
        <f t="shared" si="152"/>
        <v>2916.6666666666665</v>
      </c>
      <c r="G158" s="383">
        <f t="shared" si="152"/>
        <v>2916.6666666666665</v>
      </c>
      <c r="H158" s="383">
        <f t="shared" si="152"/>
        <v>2916.6666666666665</v>
      </c>
      <c r="I158" s="383">
        <f t="shared" si="152"/>
        <v>2916.6666666666665</v>
      </c>
      <c r="J158" s="383">
        <f t="shared" si="152"/>
        <v>2916.6666666666665</v>
      </c>
      <c r="K158" s="383">
        <f t="shared" si="152"/>
        <v>2916.6666666666665</v>
      </c>
      <c r="L158" s="383">
        <f t="shared" si="152"/>
        <v>2916.6666666666665</v>
      </c>
      <c r="M158" s="383">
        <f t="shared" si="152"/>
        <v>2916.6666666666665</v>
      </c>
      <c r="N158" s="383">
        <f t="shared" si="152"/>
        <v>2916.6666666666665</v>
      </c>
      <c r="O158" s="383">
        <f t="shared" si="152"/>
        <v>2916.6666666666665</v>
      </c>
      <c r="P158" s="383">
        <f t="shared" si="152"/>
        <v>3266.6666666666674</v>
      </c>
      <c r="Q158" s="383">
        <f t="shared" si="152"/>
        <v>3266.6666666666674</v>
      </c>
      <c r="R158" s="383">
        <f t="shared" si="152"/>
        <v>3266.6666666666674</v>
      </c>
      <c r="S158" s="383">
        <f t="shared" si="152"/>
        <v>3266.6666666666674</v>
      </c>
      <c r="T158" s="383">
        <f t="shared" si="152"/>
        <v>3266.6666666666674</v>
      </c>
      <c r="U158" s="383">
        <f t="shared" si="152"/>
        <v>3266.6666666666674</v>
      </c>
      <c r="V158" s="383">
        <f t="shared" si="152"/>
        <v>3266.6666666666674</v>
      </c>
      <c r="W158" s="383">
        <f t="shared" si="152"/>
        <v>3266.6666666666674</v>
      </c>
      <c r="X158" s="383">
        <f t="shared" si="152"/>
        <v>3266.6666666666674</v>
      </c>
      <c r="Y158" s="383">
        <f t="shared" si="152"/>
        <v>3266.6666666666674</v>
      </c>
      <c r="Z158" s="383">
        <f t="shared" si="152"/>
        <v>3266.6666666666674</v>
      </c>
      <c r="AA158" s="383">
        <f t="shared" si="152"/>
        <v>3266.6666666666674</v>
      </c>
      <c r="AB158" s="383">
        <f t="shared" si="152"/>
        <v>3658.6666666666679</v>
      </c>
      <c r="AC158" s="383">
        <f t="shared" si="152"/>
        <v>3658.6666666666679</v>
      </c>
      <c r="AD158" s="383">
        <f t="shared" si="152"/>
        <v>3658.6666666666679</v>
      </c>
      <c r="AE158" s="383">
        <f t="shared" si="152"/>
        <v>3658.6666666666679</v>
      </c>
      <c r="AF158" s="383">
        <f t="shared" si="152"/>
        <v>3658.6666666666679</v>
      </c>
      <c r="AG158" s="383">
        <f t="shared" si="152"/>
        <v>3658.6666666666679</v>
      </c>
      <c r="AH158" s="383">
        <f t="shared" si="152"/>
        <v>3658.6666666666679</v>
      </c>
      <c r="AI158" s="383">
        <f t="shared" si="152"/>
        <v>3658.6666666666679</v>
      </c>
      <c r="AJ158" s="383">
        <f t="shared" si="152"/>
        <v>3658.6666666666679</v>
      </c>
      <c r="AK158" s="383">
        <f t="shared" si="152"/>
        <v>3658.6666666666679</v>
      </c>
      <c r="AL158" s="383">
        <f t="shared" si="152"/>
        <v>3658.6666666666679</v>
      </c>
      <c r="AM158" s="383">
        <f t="shared" si="152"/>
        <v>3658.6666666666679</v>
      </c>
    </row>
    <row r="159" spans="1:39" ht="15.6" hidden="1" outlineLevel="1" x14ac:dyDescent="0.3">
      <c r="A159" s="132" t="s">
        <v>75</v>
      </c>
      <c r="B159" s="132"/>
      <c r="C159" s="391">
        <f t="shared" ref="C159" si="153">CHOOSE($F$4,C73,C101,C129)</f>
        <v>0.1</v>
      </c>
      <c r="D159" s="383">
        <f t="shared" ref="D159:AM159" si="154">CHOOSE($F$4,D73,D101,D129)</f>
        <v>748.80000000000007</v>
      </c>
      <c r="E159" s="383">
        <f t="shared" si="154"/>
        <v>756.28800000000001</v>
      </c>
      <c r="F159" s="383">
        <f t="shared" si="154"/>
        <v>763.85088000000007</v>
      </c>
      <c r="G159" s="383">
        <f t="shared" si="154"/>
        <v>771.48938880000014</v>
      </c>
      <c r="H159" s="383">
        <f t="shared" si="154"/>
        <v>779.20428268800015</v>
      </c>
      <c r="I159" s="383">
        <f t="shared" si="154"/>
        <v>786.99632551488014</v>
      </c>
      <c r="J159" s="383">
        <f t="shared" si="154"/>
        <v>794.86628877002886</v>
      </c>
      <c r="K159" s="383">
        <f t="shared" si="154"/>
        <v>802.81495165772913</v>
      </c>
      <c r="L159" s="383">
        <f t="shared" si="154"/>
        <v>810.84310117430641</v>
      </c>
      <c r="M159" s="383">
        <f t="shared" si="154"/>
        <v>818.95153218604946</v>
      </c>
      <c r="N159" s="383">
        <f t="shared" si="154"/>
        <v>827.14104750791012</v>
      </c>
      <c r="O159" s="383">
        <f t="shared" si="154"/>
        <v>835.41245798298917</v>
      </c>
      <c r="P159" s="383">
        <f t="shared" si="154"/>
        <v>843.76658256281905</v>
      </c>
      <c r="Q159" s="383">
        <f t="shared" si="154"/>
        <v>852.20424838844724</v>
      </c>
      <c r="R159" s="383">
        <f t="shared" si="154"/>
        <v>860.7262908723319</v>
      </c>
      <c r="S159" s="383">
        <f t="shared" si="154"/>
        <v>869.33355378105523</v>
      </c>
      <c r="T159" s="383">
        <f t="shared" si="154"/>
        <v>878.02688931886576</v>
      </c>
      <c r="U159" s="383">
        <f t="shared" si="154"/>
        <v>886.80715821205433</v>
      </c>
      <c r="V159" s="383">
        <f t="shared" si="154"/>
        <v>895.67522979417481</v>
      </c>
      <c r="W159" s="383">
        <f t="shared" si="154"/>
        <v>904.63198209211669</v>
      </c>
      <c r="X159" s="383">
        <f t="shared" si="154"/>
        <v>913.6783019130379</v>
      </c>
      <c r="Y159" s="383">
        <f t="shared" si="154"/>
        <v>922.81508493216825</v>
      </c>
      <c r="Z159" s="383">
        <f t="shared" si="154"/>
        <v>932.04323578149001</v>
      </c>
      <c r="AA159" s="383">
        <f t="shared" si="154"/>
        <v>941.36366813930499</v>
      </c>
      <c r="AB159" s="383">
        <f t="shared" si="154"/>
        <v>950.77730482069808</v>
      </c>
      <c r="AC159" s="383">
        <f t="shared" si="154"/>
        <v>960.28507786890498</v>
      </c>
      <c r="AD159" s="383">
        <f t="shared" si="154"/>
        <v>969.88792864759398</v>
      </c>
      <c r="AE159" s="383">
        <f t="shared" si="154"/>
        <v>979.58680793407007</v>
      </c>
      <c r="AF159" s="383">
        <f t="shared" si="154"/>
        <v>989.38267601341067</v>
      </c>
      <c r="AG159" s="383">
        <f t="shared" si="154"/>
        <v>999.27650277354485</v>
      </c>
      <c r="AH159" s="383">
        <f t="shared" si="154"/>
        <v>1009.2692678012804</v>
      </c>
      <c r="AI159" s="383">
        <f t="shared" si="154"/>
        <v>1019.3619604792932</v>
      </c>
      <c r="AJ159" s="383">
        <f t="shared" si="154"/>
        <v>1029.5555800840862</v>
      </c>
      <c r="AK159" s="383">
        <f t="shared" si="154"/>
        <v>1039.8511358849271</v>
      </c>
      <c r="AL159" s="383">
        <f t="shared" si="154"/>
        <v>1050.2496472437763</v>
      </c>
      <c r="AM159" s="383">
        <f t="shared" si="154"/>
        <v>1060.7521437162141</v>
      </c>
    </row>
    <row r="160" spans="1:39" ht="15.6" hidden="1" outlineLevel="1" x14ac:dyDescent="0.3">
      <c r="A160" s="132" t="s">
        <v>77</v>
      </c>
      <c r="B160" s="132" t="s">
        <v>64</v>
      </c>
      <c r="C160" s="132"/>
      <c r="D160" s="383">
        <f t="shared" ref="D160:AM160" si="155">CHOOSE($F$4,D74,D102,D130)</f>
        <v>243.68947199999999</v>
      </c>
      <c r="E160" s="383">
        <f t="shared" si="155"/>
        <v>246.12636671999999</v>
      </c>
      <c r="F160" s="383">
        <f t="shared" si="155"/>
        <v>248.58763038719999</v>
      </c>
      <c r="G160" s="383">
        <f t="shared" si="155"/>
        <v>251.07350669107203</v>
      </c>
      <c r="H160" s="383">
        <f t="shared" si="155"/>
        <v>253.58424175798274</v>
      </c>
      <c r="I160" s="383">
        <f t="shared" si="155"/>
        <v>256.12008417556257</v>
      </c>
      <c r="J160" s="383">
        <f t="shared" si="155"/>
        <v>258.6812850173182</v>
      </c>
      <c r="K160" s="383">
        <f t="shared" si="155"/>
        <v>261.26809786749135</v>
      </c>
      <c r="L160" s="383">
        <f t="shared" si="155"/>
        <v>263.88077884616627</v>
      </c>
      <c r="M160" s="383">
        <f t="shared" si="155"/>
        <v>266.51958663462796</v>
      </c>
      <c r="N160" s="383">
        <f t="shared" si="155"/>
        <v>269.18478250097422</v>
      </c>
      <c r="O160" s="383">
        <f t="shared" si="155"/>
        <v>271.87663032598397</v>
      </c>
      <c r="P160" s="383">
        <f t="shared" si="155"/>
        <v>274.59539662924379</v>
      </c>
      <c r="Q160" s="383">
        <f t="shared" si="155"/>
        <v>277.34135059553626</v>
      </c>
      <c r="R160" s="383">
        <f t="shared" si="155"/>
        <v>280.11476410149163</v>
      </c>
      <c r="S160" s="383">
        <f t="shared" si="155"/>
        <v>282.91591174250658</v>
      </c>
      <c r="T160" s="383">
        <f t="shared" si="155"/>
        <v>285.74507085993162</v>
      </c>
      <c r="U160" s="383">
        <f t="shared" si="155"/>
        <v>288.60252156853096</v>
      </c>
      <c r="V160" s="383">
        <f t="shared" si="155"/>
        <v>291.48854678421628</v>
      </c>
      <c r="W160" s="383">
        <f t="shared" si="155"/>
        <v>294.40343225205845</v>
      </c>
      <c r="X160" s="383">
        <f t="shared" si="155"/>
        <v>297.34746657457902</v>
      </c>
      <c r="Y160" s="383">
        <f t="shared" si="155"/>
        <v>300.32094124032483</v>
      </c>
      <c r="Z160" s="383">
        <f t="shared" si="155"/>
        <v>303.32415065272806</v>
      </c>
      <c r="AA160" s="383">
        <f t="shared" si="155"/>
        <v>306.35739215925537</v>
      </c>
      <c r="AB160" s="383">
        <f t="shared" si="155"/>
        <v>309.42096608084796</v>
      </c>
      <c r="AC160" s="383">
        <f t="shared" si="155"/>
        <v>312.51517574165638</v>
      </c>
      <c r="AD160" s="383">
        <f t="shared" si="155"/>
        <v>315.64032749907295</v>
      </c>
      <c r="AE160" s="383">
        <f t="shared" si="155"/>
        <v>318.79673077406375</v>
      </c>
      <c r="AF160" s="383">
        <f t="shared" si="155"/>
        <v>321.98469808180437</v>
      </c>
      <c r="AG160" s="383">
        <f t="shared" si="155"/>
        <v>325.2045450626224</v>
      </c>
      <c r="AH160" s="383">
        <f t="shared" si="155"/>
        <v>328.45659051324867</v>
      </c>
      <c r="AI160" s="383">
        <f t="shared" si="155"/>
        <v>331.74115641838114</v>
      </c>
      <c r="AJ160" s="383">
        <f t="shared" si="155"/>
        <v>335.05856798256497</v>
      </c>
      <c r="AK160" s="383">
        <f t="shared" si="155"/>
        <v>338.40915366239062</v>
      </c>
      <c r="AL160" s="383">
        <f t="shared" si="155"/>
        <v>341.79324519901451</v>
      </c>
      <c r="AM160" s="383">
        <f t="shared" si="155"/>
        <v>345.21117765100468</v>
      </c>
    </row>
    <row r="161" spans="1:39" ht="15.6" hidden="1" outlineLevel="1" x14ac:dyDescent="0.3">
      <c r="A161" s="152" t="s">
        <v>69</v>
      </c>
      <c r="B161" s="152"/>
      <c r="C161" s="152"/>
      <c r="D161" s="387">
        <f t="shared" ref="D161:AM161" si="156">CHOOSE($F$4,D75,D103,D131)</f>
        <v>6232.9961386666664</v>
      </c>
      <c r="E161" s="387">
        <f t="shared" si="156"/>
        <v>6265.7594333866673</v>
      </c>
      <c r="F161" s="387">
        <f t="shared" si="156"/>
        <v>6298.8503610538664</v>
      </c>
      <c r="G161" s="387">
        <f t="shared" si="156"/>
        <v>6332.2721979977387</v>
      </c>
      <c r="H161" s="387">
        <f t="shared" si="156"/>
        <v>6366.0282533110494</v>
      </c>
      <c r="I161" s="387">
        <f t="shared" si="156"/>
        <v>6400.1218691774939</v>
      </c>
      <c r="J161" s="387">
        <f t="shared" si="156"/>
        <v>6434.5564212026011</v>
      </c>
      <c r="K161" s="387">
        <f t="shared" si="156"/>
        <v>6469.3353187479615</v>
      </c>
      <c r="L161" s="387">
        <f t="shared" si="156"/>
        <v>6504.4620052687742</v>
      </c>
      <c r="M161" s="387">
        <f t="shared" si="156"/>
        <v>6539.9399586547952</v>
      </c>
      <c r="N161" s="387">
        <f t="shared" si="156"/>
        <v>6575.7726915746771</v>
      </c>
      <c r="O161" s="387">
        <f t="shared" si="156"/>
        <v>6611.9637518237569</v>
      </c>
      <c r="P161" s="387">
        <f t="shared" si="156"/>
        <v>6998.5167226753283</v>
      </c>
      <c r="Q161" s="387">
        <f t="shared" si="156"/>
        <v>7035.435223235414</v>
      </c>
      <c r="R161" s="387">
        <f t="shared" si="156"/>
        <v>7072.7229088011018</v>
      </c>
      <c r="S161" s="387">
        <f t="shared" si="156"/>
        <v>7110.383471222448</v>
      </c>
      <c r="T161" s="387">
        <f t="shared" si="156"/>
        <v>7148.4206392680053</v>
      </c>
      <c r="U161" s="387">
        <f t="shared" si="156"/>
        <v>7186.8381789940186</v>
      </c>
      <c r="V161" s="387">
        <f t="shared" si="156"/>
        <v>7225.639894117292</v>
      </c>
      <c r="W161" s="387">
        <f t="shared" si="156"/>
        <v>7264.8296263917982</v>
      </c>
      <c r="X161" s="387">
        <f t="shared" si="156"/>
        <v>7304.41125598905</v>
      </c>
      <c r="Y161" s="387">
        <f t="shared" si="156"/>
        <v>7344.3887018822734</v>
      </c>
      <c r="Z161" s="387">
        <f t="shared" si="156"/>
        <v>7384.76592223443</v>
      </c>
      <c r="AA161" s="387">
        <f t="shared" si="156"/>
        <v>7425.5469147901067</v>
      </c>
      <c r="AB161" s="387">
        <f t="shared" si="156"/>
        <v>7858.7357172713437</v>
      </c>
      <c r="AC161" s="387">
        <f t="shared" si="156"/>
        <v>7900.3364077773895</v>
      </c>
      <c r="AD161" s="387">
        <f t="shared" si="156"/>
        <v>7942.3531051884966</v>
      </c>
      <c r="AE161" s="387">
        <f t="shared" si="156"/>
        <v>7984.7899695737151</v>
      </c>
      <c r="AF161" s="387">
        <f t="shared" si="156"/>
        <v>8027.6512026027858</v>
      </c>
      <c r="AG161" s="387">
        <f t="shared" si="156"/>
        <v>8070.9410479621474</v>
      </c>
      <c r="AH161" s="387">
        <f t="shared" si="156"/>
        <v>8114.6637917751023</v>
      </c>
      <c r="AI161" s="387">
        <f t="shared" si="156"/>
        <v>8158.8237630261865</v>
      </c>
      <c r="AJ161" s="387">
        <f t="shared" si="156"/>
        <v>8203.4253339897823</v>
      </c>
      <c r="AK161" s="387">
        <f t="shared" si="156"/>
        <v>8248.4729206630127</v>
      </c>
      <c r="AL161" s="387">
        <f t="shared" si="156"/>
        <v>8293.9709832029748</v>
      </c>
      <c r="AM161" s="387">
        <f t="shared" si="156"/>
        <v>8339.9240263683405</v>
      </c>
    </row>
    <row r="162" spans="1:39" ht="15.6" hidden="1" outlineLevel="1" x14ac:dyDescent="0.3">
      <c r="A162" s="388" t="s">
        <v>70</v>
      </c>
      <c r="B162" s="388"/>
      <c r="C162" s="388"/>
      <c r="D162" s="389">
        <f t="shared" ref="D162:AM162" si="157">CHOOSE($F$4,D76,D104,D132)</f>
        <v>-177.14706133333311</v>
      </c>
      <c r="E162" s="389">
        <f t="shared" si="157"/>
        <v>-148.56019861333425</v>
      </c>
      <c r="F162" s="389">
        <f t="shared" si="157"/>
        <v>-119.68746726613244</v>
      </c>
      <c r="G162" s="389">
        <f t="shared" si="157"/>
        <v>-90.526008605461357</v>
      </c>
      <c r="H162" s="389">
        <f t="shared" si="157"/>
        <v>-61.072935358182804</v>
      </c>
      <c r="I162" s="389">
        <f t="shared" si="157"/>
        <v>-31.325331378430747</v>
      </c>
      <c r="J162" s="389">
        <f t="shared" si="157"/>
        <v>-1.2802513588812872</v>
      </c>
      <c r="K162" s="389">
        <f t="shared" si="157"/>
        <v>29.065279460862257</v>
      </c>
      <c r="L162" s="389">
        <f t="shared" si="157"/>
        <v>59.714265588804665</v>
      </c>
      <c r="M162" s="389">
        <f t="shared" si="157"/>
        <v>90.669741578025423</v>
      </c>
      <c r="N162" s="389">
        <f t="shared" si="157"/>
        <v>121.93477232714031</v>
      </c>
      <c r="O162" s="389">
        <f t="shared" si="157"/>
        <v>153.51245338374429</v>
      </c>
      <c r="P162" s="389">
        <f t="shared" si="157"/>
        <v>-164.59408874908604</v>
      </c>
      <c r="Q162" s="389">
        <f t="shared" si="157"/>
        <v>-132.38169630324228</v>
      </c>
      <c r="R162" s="389">
        <f t="shared" si="157"/>
        <v>-99.84717993294089</v>
      </c>
      <c r="S162" s="389">
        <f t="shared" si="157"/>
        <v>-66.987318398938442</v>
      </c>
      <c r="T162" s="389">
        <f t="shared" si="157"/>
        <v>-33.79885824959365</v>
      </c>
      <c r="U162" s="389">
        <f t="shared" si="157"/>
        <v>-0.27851349875618325</v>
      </c>
      <c r="V162" s="389">
        <f t="shared" si="157"/>
        <v>33.577034699588694</v>
      </c>
      <c r="W162" s="389">
        <f t="shared" si="157"/>
        <v>67.771138379917829</v>
      </c>
      <c r="X162" s="389">
        <f t="shared" si="157"/>
        <v>102.30718309705117</v>
      </c>
      <c r="Y162" s="389">
        <f t="shared" si="157"/>
        <v>137.18858826135511</v>
      </c>
      <c r="Z162" s="389">
        <f t="shared" si="157"/>
        <v>172.41880747730193</v>
      </c>
      <c r="AA162" s="389">
        <f t="shared" si="157"/>
        <v>208.00132888540975</v>
      </c>
      <c r="AB162" s="389">
        <f t="shared" si="157"/>
        <v>-148.06032449240502</v>
      </c>
      <c r="AC162" s="389">
        <f t="shared" si="157"/>
        <v>-111.76259440399463</v>
      </c>
      <c r="AD162" s="389">
        <f t="shared" si="157"/>
        <v>-75.101887014701788</v>
      </c>
      <c r="AE162" s="389">
        <f t="shared" si="157"/>
        <v>-38.074572551514393</v>
      </c>
      <c r="AF162" s="389">
        <f t="shared" si="157"/>
        <v>-0.67698494369687978</v>
      </c>
      <c r="AG162" s="389">
        <f t="shared" si="157"/>
        <v>37.094578540199109</v>
      </c>
      <c r="AH162" s="389">
        <f t="shared" si="157"/>
        <v>75.243857658934758</v>
      </c>
      <c r="AI162" s="389">
        <f t="shared" si="157"/>
        <v>113.77462956885756</v>
      </c>
      <c r="AJ162" s="389">
        <f t="shared" si="157"/>
        <v>152.69070919787919</v>
      </c>
      <c r="AK162" s="389">
        <f t="shared" si="157"/>
        <v>191.99594962319134</v>
      </c>
      <c r="AL162" s="389">
        <f t="shared" si="157"/>
        <v>231.69424245275877</v>
      </c>
      <c r="AM162" s="389">
        <f t="shared" si="157"/>
        <v>271.78951821061673</v>
      </c>
    </row>
    <row r="163" spans="1:39" ht="15.6" hidden="1" outlineLevel="1" x14ac:dyDescent="0.3">
      <c r="A163" s="132" t="s">
        <v>71</v>
      </c>
      <c r="B163" s="132"/>
      <c r="C163" s="382">
        <f t="shared" ref="C163" si="158">CHOOSE($F$4,C77,C105,C133)</f>
        <v>0</v>
      </c>
      <c r="D163" s="383">
        <f t="shared" ref="D163:AM163" si="159">CHOOSE($F$4,D77,D105,D133)</f>
        <v>0</v>
      </c>
      <c r="E163" s="383">
        <f t="shared" si="159"/>
        <v>0</v>
      </c>
      <c r="F163" s="383">
        <f t="shared" si="159"/>
        <v>0</v>
      </c>
      <c r="G163" s="383">
        <f t="shared" si="159"/>
        <v>0</v>
      </c>
      <c r="H163" s="383">
        <f t="shared" si="159"/>
        <v>0</v>
      </c>
      <c r="I163" s="383">
        <f t="shared" si="159"/>
        <v>0</v>
      </c>
      <c r="J163" s="383">
        <f t="shared" si="159"/>
        <v>0</v>
      </c>
      <c r="K163" s="383">
        <f t="shared" si="159"/>
        <v>0</v>
      </c>
      <c r="L163" s="383">
        <f t="shared" si="159"/>
        <v>0</v>
      </c>
      <c r="M163" s="383">
        <f t="shared" si="159"/>
        <v>0</v>
      </c>
      <c r="N163" s="383">
        <f t="shared" si="159"/>
        <v>0</v>
      </c>
      <c r="O163" s="383">
        <f t="shared" si="159"/>
        <v>0</v>
      </c>
      <c r="P163" s="383">
        <f t="shared" si="159"/>
        <v>0</v>
      </c>
      <c r="Q163" s="383">
        <f t="shared" si="159"/>
        <v>0</v>
      </c>
      <c r="R163" s="383">
        <f t="shared" si="159"/>
        <v>0</v>
      </c>
      <c r="S163" s="383">
        <f t="shared" si="159"/>
        <v>0</v>
      </c>
      <c r="T163" s="383">
        <f t="shared" si="159"/>
        <v>0</v>
      </c>
      <c r="U163" s="383">
        <f t="shared" si="159"/>
        <v>0</v>
      </c>
      <c r="V163" s="383">
        <f t="shared" si="159"/>
        <v>0</v>
      </c>
      <c r="W163" s="383">
        <f t="shared" si="159"/>
        <v>0</v>
      </c>
      <c r="X163" s="383">
        <f t="shared" si="159"/>
        <v>0</v>
      </c>
      <c r="Y163" s="383">
        <f t="shared" si="159"/>
        <v>0</v>
      </c>
      <c r="Z163" s="383">
        <f t="shared" si="159"/>
        <v>0</v>
      </c>
      <c r="AA163" s="383">
        <f t="shared" si="159"/>
        <v>0</v>
      </c>
      <c r="AB163" s="383">
        <f t="shared" si="159"/>
        <v>0</v>
      </c>
      <c r="AC163" s="383">
        <f t="shared" si="159"/>
        <v>0</v>
      </c>
      <c r="AD163" s="383">
        <f t="shared" si="159"/>
        <v>0</v>
      </c>
      <c r="AE163" s="383">
        <f t="shared" si="159"/>
        <v>0</v>
      </c>
      <c r="AF163" s="383">
        <f t="shared" si="159"/>
        <v>0</v>
      </c>
      <c r="AG163" s="383">
        <f t="shared" si="159"/>
        <v>0</v>
      </c>
      <c r="AH163" s="383">
        <f t="shared" si="159"/>
        <v>0</v>
      </c>
      <c r="AI163" s="383">
        <f t="shared" si="159"/>
        <v>0</v>
      </c>
      <c r="AJ163" s="383">
        <f t="shared" si="159"/>
        <v>0</v>
      </c>
      <c r="AK163" s="383">
        <f t="shared" si="159"/>
        <v>0</v>
      </c>
      <c r="AL163" s="383">
        <f t="shared" si="159"/>
        <v>0</v>
      </c>
      <c r="AM163" s="383">
        <f t="shared" si="159"/>
        <v>0</v>
      </c>
    </row>
    <row r="164" spans="1:39" ht="15.6" hidden="1" outlineLevel="1" x14ac:dyDescent="0.3">
      <c r="A164" s="132" t="s">
        <v>72</v>
      </c>
      <c r="B164" s="132"/>
      <c r="C164" s="382">
        <f t="shared" ref="C164" si="160">CHOOSE($F$4,C78,C106,C134)</f>
        <v>0</v>
      </c>
      <c r="D164" s="383">
        <f t="shared" ref="D164:AM164" si="161">CHOOSE($F$4,D78,D106,D134)</f>
        <v>0</v>
      </c>
      <c r="E164" s="383">
        <f t="shared" si="161"/>
        <v>0</v>
      </c>
      <c r="F164" s="383">
        <f t="shared" si="161"/>
        <v>0</v>
      </c>
      <c r="G164" s="383">
        <f t="shared" si="161"/>
        <v>0</v>
      </c>
      <c r="H164" s="383">
        <f t="shared" si="161"/>
        <v>0</v>
      </c>
      <c r="I164" s="383">
        <f t="shared" si="161"/>
        <v>0</v>
      </c>
      <c r="J164" s="383">
        <f t="shared" si="161"/>
        <v>0</v>
      </c>
      <c r="K164" s="383">
        <f t="shared" si="161"/>
        <v>0</v>
      </c>
      <c r="L164" s="383">
        <f t="shared" si="161"/>
        <v>0</v>
      </c>
      <c r="M164" s="383">
        <f t="shared" si="161"/>
        <v>0</v>
      </c>
      <c r="N164" s="383">
        <f t="shared" si="161"/>
        <v>0</v>
      </c>
      <c r="O164" s="383">
        <f t="shared" si="161"/>
        <v>0</v>
      </c>
      <c r="P164" s="383">
        <f t="shared" si="161"/>
        <v>0</v>
      </c>
      <c r="Q164" s="383">
        <f t="shared" si="161"/>
        <v>0</v>
      </c>
      <c r="R164" s="383">
        <f t="shared" si="161"/>
        <v>0</v>
      </c>
      <c r="S164" s="383">
        <f t="shared" si="161"/>
        <v>0</v>
      </c>
      <c r="T164" s="383">
        <f t="shared" si="161"/>
        <v>0</v>
      </c>
      <c r="U164" s="383">
        <f t="shared" si="161"/>
        <v>0</v>
      </c>
      <c r="V164" s="383">
        <f t="shared" si="161"/>
        <v>0</v>
      </c>
      <c r="W164" s="383">
        <f t="shared" si="161"/>
        <v>0</v>
      </c>
      <c r="X164" s="383">
        <f t="shared" si="161"/>
        <v>0</v>
      </c>
      <c r="Y164" s="383">
        <f t="shared" si="161"/>
        <v>0</v>
      </c>
      <c r="Z164" s="383">
        <f t="shared" si="161"/>
        <v>0</v>
      </c>
      <c r="AA164" s="383">
        <f t="shared" si="161"/>
        <v>0</v>
      </c>
      <c r="AB164" s="383">
        <f t="shared" si="161"/>
        <v>0</v>
      </c>
      <c r="AC164" s="383">
        <f t="shared" si="161"/>
        <v>0</v>
      </c>
      <c r="AD164" s="383">
        <f t="shared" si="161"/>
        <v>0</v>
      </c>
      <c r="AE164" s="383">
        <f t="shared" si="161"/>
        <v>0</v>
      </c>
      <c r="AF164" s="383">
        <f t="shared" si="161"/>
        <v>0</v>
      </c>
      <c r="AG164" s="383">
        <f t="shared" si="161"/>
        <v>0</v>
      </c>
      <c r="AH164" s="383">
        <f t="shared" si="161"/>
        <v>0</v>
      </c>
      <c r="AI164" s="383">
        <f t="shared" si="161"/>
        <v>0</v>
      </c>
      <c r="AJ164" s="383">
        <f t="shared" si="161"/>
        <v>0</v>
      </c>
      <c r="AK164" s="383">
        <f t="shared" si="161"/>
        <v>0</v>
      </c>
      <c r="AL164" s="383">
        <f t="shared" si="161"/>
        <v>0</v>
      </c>
      <c r="AM164" s="383">
        <f t="shared" si="161"/>
        <v>0</v>
      </c>
    </row>
    <row r="165" spans="1:39" ht="16.2" hidden="1" outlineLevel="1" thickBot="1" x14ac:dyDescent="0.35">
      <c r="A165" s="392" t="s">
        <v>73</v>
      </c>
      <c r="B165" s="392"/>
      <c r="C165" s="392"/>
      <c r="D165" s="393">
        <f t="shared" ref="D165:AM165" si="162">CHOOSE($F$4,D79,D107,D135)</f>
        <v>-177.14706133333311</v>
      </c>
      <c r="E165" s="393">
        <f t="shared" si="162"/>
        <v>-148.56019861333425</v>
      </c>
      <c r="F165" s="393">
        <f t="shared" si="162"/>
        <v>-119.68746726613244</v>
      </c>
      <c r="G165" s="393">
        <f t="shared" si="162"/>
        <v>-90.526008605461357</v>
      </c>
      <c r="H165" s="393">
        <f t="shared" si="162"/>
        <v>-61.072935358182804</v>
      </c>
      <c r="I165" s="393">
        <f t="shared" si="162"/>
        <v>-31.325331378430747</v>
      </c>
      <c r="J165" s="393">
        <f t="shared" si="162"/>
        <v>-1.2802513588812872</v>
      </c>
      <c r="K165" s="393">
        <f t="shared" si="162"/>
        <v>29.065279460862257</v>
      </c>
      <c r="L165" s="393">
        <f t="shared" si="162"/>
        <v>59.714265588804665</v>
      </c>
      <c r="M165" s="393">
        <f t="shared" si="162"/>
        <v>90.669741578025423</v>
      </c>
      <c r="N165" s="393">
        <f t="shared" si="162"/>
        <v>121.93477232714031</v>
      </c>
      <c r="O165" s="393">
        <f t="shared" si="162"/>
        <v>153.51245338374429</v>
      </c>
      <c r="P165" s="393">
        <f t="shared" si="162"/>
        <v>-164.59408874908604</v>
      </c>
      <c r="Q165" s="393">
        <f t="shared" si="162"/>
        <v>-132.38169630324228</v>
      </c>
      <c r="R165" s="393">
        <f t="shared" si="162"/>
        <v>-99.84717993294089</v>
      </c>
      <c r="S165" s="393">
        <f t="shared" si="162"/>
        <v>-66.987318398938442</v>
      </c>
      <c r="T165" s="393">
        <f t="shared" si="162"/>
        <v>-33.79885824959365</v>
      </c>
      <c r="U165" s="393">
        <f t="shared" si="162"/>
        <v>-0.27851349875618325</v>
      </c>
      <c r="V165" s="393">
        <f t="shared" si="162"/>
        <v>33.577034699588694</v>
      </c>
      <c r="W165" s="393">
        <f t="shared" si="162"/>
        <v>67.771138379917829</v>
      </c>
      <c r="X165" s="393">
        <f t="shared" si="162"/>
        <v>102.30718309705117</v>
      </c>
      <c r="Y165" s="393">
        <f t="shared" si="162"/>
        <v>137.18858826135511</v>
      </c>
      <c r="Z165" s="393">
        <f t="shared" si="162"/>
        <v>172.41880747730193</v>
      </c>
      <c r="AA165" s="393">
        <f t="shared" si="162"/>
        <v>208.00132888540975</v>
      </c>
      <c r="AB165" s="393">
        <f t="shared" si="162"/>
        <v>-148.06032449240502</v>
      </c>
      <c r="AC165" s="393">
        <f t="shared" si="162"/>
        <v>-111.76259440399463</v>
      </c>
      <c r="AD165" s="393">
        <f t="shared" si="162"/>
        <v>-75.101887014701788</v>
      </c>
      <c r="AE165" s="393">
        <f t="shared" si="162"/>
        <v>-38.074572551514393</v>
      </c>
      <c r="AF165" s="393">
        <f t="shared" si="162"/>
        <v>-0.67698494369687978</v>
      </c>
      <c r="AG165" s="393">
        <f t="shared" si="162"/>
        <v>37.094578540199109</v>
      </c>
      <c r="AH165" s="393">
        <f t="shared" si="162"/>
        <v>75.243857658934758</v>
      </c>
      <c r="AI165" s="393">
        <f t="shared" si="162"/>
        <v>113.77462956885756</v>
      </c>
      <c r="AJ165" s="393">
        <f t="shared" si="162"/>
        <v>152.69070919787919</v>
      </c>
      <c r="AK165" s="393">
        <f t="shared" si="162"/>
        <v>191.99594962319134</v>
      </c>
      <c r="AL165" s="393">
        <f t="shared" si="162"/>
        <v>231.69424245275877</v>
      </c>
      <c r="AM165" s="393">
        <f t="shared" si="162"/>
        <v>271.78951821061673</v>
      </c>
    </row>
    <row r="166" spans="1:39" ht="15" hidden="1" outlineLevel="1" thickTop="1" x14ac:dyDescent="0.3">
      <c r="A166" s="69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</row>
    <row r="167" spans="1:39" collapsed="1" x14ac:dyDescent="0.3">
      <c r="G167" s="2"/>
      <c r="H167" s="3"/>
      <c r="I167" s="3"/>
      <c r="J167" s="3"/>
      <c r="K167" s="3"/>
      <c r="L167" s="3"/>
    </row>
    <row r="168" spans="1:39" ht="20.399999999999999" x14ac:dyDescent="0.35">
      <c r="A168" s="86" t="s">
        <v>85</v>
      </c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</row>
    <row r="169" spans="1:39" hidden="1" outlineLevel="1" x14ac:dyDescent="0.3">
      <c r="G169" s="2"/>
      <c r="H169" s="3"/>
      <c r="I169" s="3"/>
      <c r="J169" s="3"/>
      <c r="K169" s="3"/>
      <c r="L169" s="3"/>
    </row>
    <row r="170" spans="1:39" ht="15.6" hidden="1" outlineLevel="1" x14ac:dyDescent="0.3">
      <c r="A170" s="96" t="s">
        <v>86</v>
      </c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</row>
    <row r="171" spans="1:39" ht="15.6" hidden="1" outlineLevel="1" x14ac:dyDescent="0.3">
      <c r="A171" s="97" t="s">
        <v>87</v>
      </c>
      <c r="B171" s="97"/>
      <c r="C171" s="97"/>
      <c r="D171" s="242">
        <f>D208</f>
        <v>39043.047194666666</v>
      </c>
      <c r="E171" s="242">
        <f>E208</f>
        <v>40340.831494613332</v>
      </c>
      <c r="F171" s="242">
        <f t="shared" ref="F171:AM171" si="163">F208</f>
        <v>41681.951970892798</v>
      </c>
      <c r="G171" s="242">
        <f t="shared" si="163"/>
        <v>43066.841985268395</v>
      </c>
      <c r="H171" s="242">
        <f t="shared" si="163"/>
        <v>44495.939233121077</v>
      </c>
      <c r="I171" s="242">
        <f t="shared" si="163"/>
        <v>45969.685786785623</v>
      </c>
      <c r="J171" s="242">
        <f t="shared" si="163"/>
        <v>47488.528139320144</v>
      </c>
      <c r="K171" s="242">
        <f t="shared" si="163"/>
        <v>49052.917248713347</v>
      </c>
      <c r="L171" s="242">
        <f t="shared" si="163"/>
        <v>50663.308582533813</v>
      </c>
      <c r="M171" s="242">
        <f t="shared" si="163"/>
        <v>52320.162163025816</v>
      </c>
      <c r="N171" s="242">
        <f t="shared" si="163"/>
        <v>54023.942612656072</v>
      </c>
      <c r="O171" s="242">
        <f t="shared" si="163"/>
        <v>38563.289200115963</v>
      </c>
      <c r="P171" s="242">
        <f t="shared" si="163"/>
        <v>40012.335886783789</v>
      </c>
      <c r="Q171" s="242">
        <f t="shared" si="163"/>
        <v>41509.731373651623</v>
      </c>
      <c r="R171" s="242">
        <f t="shared" si="163"/>
        <v>43055.959148721471</v>
      </c>
      <c r="S171" s="242">
        <f t="shared" si="163"/>
        <v>44651.507534875353</v>
      </c>
      <c r="T171" s="242">
        <f t="shared" si="163"/>
        <v>46296.869738224108</v>
      </c>
      <c r="U171" s="242">
        <f t="shared" si="163"/>
        <v>47992.543896939686</v>
      </c>
      <c r="V171" s="242">
        <f t="shared" si="163"/>
        <v>49739.03313057575</v>
      </c>
      <c r="W171" s="242">
        <f t="shared" si="163"/>
        <v>51536.845589881508</v>
      </c>
      <c r="X171" s="242">
        <f t="shared" si="163"/>
        <v>53386.494507113661</v>
      </c>
      <c r="Y171" s="242">
        <f t="shared" si="163"/>
        <v>38076.668246851463</v>
      </c>
      <c r="Z171" s="242">
        <f t="shared" si="163"/>
        <v>40031.550357319975</v>
      </c>
      <c r="AA171" s="242">
        <f t="shared" si="163"/>
        <v>42039.839622226515</v>
      </c>
      <c r="AB171" s="242">
        <f t="shared" si="163"/>
        <v>43710.070113115449</v>
      </c>
      <c r="AC171" s="242">
        <f t="shared" si="163"/>
        <v>45434.781242246601</v>
      </c>
      <c r="AD171" s="242">
        <f t="shared" si="163"/>
        <v>47214.517816002401</v>
      </c>
      <c r="AE171" s="242">
        <f t="shared" si="163"/>
        <v>49049.830088829091</v>
      </c>
      <c r="AF171" s="242">
        <f t="shared" si="163"/>
        <v>50941.273817717381</v>
      </c>
      <c r="AG171" s="242">
        <f t="shared" si="163"/>
        <v>52889.410317227892</v>
      </c>
      <c r="AH171" s="242">
        <f t="shared" si="163"/>
        <v>37682.976515066839</v>
      </c>
      <c r="AI171" s="242">
        <f t="shared" si="163"/>
        <v>39746.205008217512</v>
      </c>
      <c r="AJ171" s="242">
        <f t="shared" si="163"/>
        <v>41867.844119633024</v>
      </c>
      <c r="AK171" s="242">
        <f t="shared" si="163"/>
        <v>44048.477955496026</v>
      </c>
      <c r="AL171" s="242">
        <f t="shared" si="163"/>
        <v>46288.69646305099</v>
      </c>
      <c r="AM171" s="242">
        <f t="shared" si="163"/>
        <v>48589.095489014835</v>
      </c>
    </row>
    <row r="172" spans="1:39" ht="15.6" hidden="1" outlineLevel="1" x14ac:dyDescent="0.3">
      <c r="A172" s="97" t="s">
        <v>88</v>
      </c>
      <c r="B172" s="97"/>
      <c r="C172" s="97"/>
      <c r="D172" s="128">
        <v>0</v>
      </c>
      <c r="E172" s="128">
        <v>0</v>
      </c>
      <c r="F172" s="128">
        <v>0</v>
      </c>
      <c r="G172" s="128">
        <v>0</v>
      </c>
      <c r="H172" s="128">
        <v>0</v>
      </c>
      <c r="I172" s="128">
        <v>0</v>
      </c>
      <c r="J172" s="128">
        <v>0</v>
      </c>
      <c r="K172" s="128">
        <v>0</v>
      </c>
      <c r="L172" s="128">
        <v>0</v>
      </c>
      <c r="M172" s="128">
        <v>0</v>
      </c>
      <c r="N172" s="128">
        <v>0</v>
      </c>
      <c r="O172" s="128">
        <v>0</v>
      </c>
      <c r="P172" s="128">
        <v>0</v>
      </c>
      <c r="Q172" s="128">
        <v>0</v>
      </c>
      <c r="R172" s="128">
        <v>0</v>
      </c>
      <c r="S172" s="128">
        <v>0</v>
      </c>
      <c r="T172" s="128">
        <v>0</v>
      </c>
      <c r="U172" s="128">
        <v>0</v>
      </c>
      <c r="V172" s="128">
        <v>0</v>
      </c>
      <c r="W172" s="128">
        <v>0</v>
      </c>
      <c r="X172" s="128">
        <v>0</v>
      </c>
      <c r="Y172" s="128">
        <v>0</v>
      </c>
      <c r="Z172" s="128">
        <v>0</v>
      </c>
      <c r="AA172" s="128">
        <v>0</v>
      </c>
      <c r="AB172" s="128">
        <v>0</v>
      </c>
      <c r="AC172" s="128">
        <v>0</v>
      </c>
      <c r="AD172" s="128">
        <v>0</v>
      </c>
      <c r="AE172" s="128">
        <v>0</v>
      </c>
      <c r="AF172" s="128">
        <v>0</v>
      </c>
      <c r="AG172" s="128">
        <v>0</v>
      </c>
      <c r="AH172" s="128">
        <v>0</v>
      </c>
      <c r="AI172" s="128">
        <v>0</v>
      </c>
      <c r="AJ172" s="128">
        <v>0</v>
      </c>
      <c r="AK172" s="128">
        <v>0</v>
      </c>
      <c r="AL172" s="128">
        <v>0</v>
      </c>
      <c r="AM172" s="128">
        <v>0</v>
      </c>
    </row>
    <row r="173" spans="1:39" ht="15.6" hidden="1" outlineLevel="1" x14ac:dyDescent="0.3">
      <c r="A173" s="97" t="s">
        <v>89</v>
      </c>
      <c r="B173" s="97"/>
      <c r="C173" s="97"/>
      <c r="D173" s="242">
        <f>D50</f>
        <v>15779.805743999998</v>
      </c>
      <c r="E173" s="242">
        <f t="shared" ref="E173:AM173" si="164">E50</f>
        <v>14333.461245439998</v>
      </c>
      <c r="F173" s="242">
        <f t="shared" si="164"/>
        <v>12872.653301894397</v>
      </c>
      <c r="G173" s="242">
        <f t="shared" si="164"/>
        <v>11397.237278913341</v>
      </c>
      <c r="H173" s="242">
        <f t="shared" si="164"/>
        <v>9907.067095702474</v>
      </c>
      <c r="I173" s="242">
        <f t="shared" si="164"/>
        <v>8401.9952106594992</v>
      </c>
      <c r="J173" s="242">
        <f t="shared" si="164"/>
        <v>6881.8726067660946</v>
      </c>
      <c r="K173" s="242">
        <f t="shared" si="164"/>
        <v>5346.5487768337553</v>
      </c>
      <c r="L173" s="242">
        <f t="shared" si="164"/>
        <v>3795.8717086020929</v>
      </c>
      <c r="M173" s="242">
        <f t="shared" si="164"/>
        <v>2229.687869688114</v>
      </c>
      <c r="N173" s="242">
        <f t="shared" si="164"/>
        <v>647.84219238499509</v>
      </c>
      <c r="O173" s="242">
        <f t="shared" si="164"/>
        <v>16262.008058308844</v>
      </c>
      <c r="P173" s="242">
        <f t="shared" si="164"/>
        <v>14648.367282891932</v>
      </c>
      <c r="Q173" s="242">
        <f t="shared" si="164"/>
        <v>13018.590099720852</v>
      </c>
      <c r="R173" s="242">
        <f t="shared" si="164"/>
        <v>11372.51514471806</v>
      </c>
      <c r="S173" s="242">
        <f t="shared" si="164"/>
        <v>9709.9794401652398</v>
      </c>
      <c r="T173" s="242">
        <f t="shared" si="164"/>
        <v>8030.8183785668916</v>
      </c>
      <c r="U173" s="242">
        <f t="shared" si="164"/>
        <v>6334.8657063525607</v>
      </c>
      <c r="V173" s="242">
        <f t="shared" si="164"/>
        <v>4621.9535074160858</v>
      </c>
      <c r="W173" s="242">
        <f t="shared" si="164"/>
        <v>2891.9121864902463</v>
      </c>
      <c r="X173" s="242">
        <f t="shared" si="164"/>
        <v>1144.5704523551485</v>
      </c>
      <c r="Y173" s="242">
        <f t="shared" si="164"/>
        <v>16591.585300878698</v>
      </c>
      <c r="Z173" s="242">
        <f t="shared" si="164"/>
        <v>14809.121997887485</v>
      </c>
      <c r="AA173" s="242">
        <f t="shared" si="164"/>
        <v>13008.834061866359</v>
      </c>
      <c r="AB173" s="242">
        <f t="shared" si="164"/>
        <v>11190.543246485022</v>
      </c>
      <c r="AC173" s="242">
        <f t="shared" si="164"/>
        <v>9354.0695229498724</v>
      </c>
      <c r="AD173" s="242">
        <f t="shared" si="164"/>
        <v>7499.2310621793704</v>
      </c>
      <c r="AE173" s="242">
        <f t="shared" si="164"/>
        <v>5625.8442168011634</v>
      </c>
      <c r="AF173" s="242">
        <f t="shared" si="164"/>
        <v>3733.7235029691747</v>
      </c>
      <c r="AG173" s="242">
        <f t="shared" si="164"/>
        <v>1822.6815819988658</v>
      </c>
      <c r="AH173" s="242">
        <f t="shared" si="164"/>
        <v>17104.359241818853</v>
      </c>
      <c r="AI173" s="242">
        <f t="shared" si="164"/>
        <v>15154.905378237041</v>
      </c>
      <c r="AJ173" s="242">
        <f t="shared" si="164"/>
        <v>13185.95697601941</v>
      </c>
      <c r="AK173" s="242">
        <f t="shared" si="164"/>
        <v>11197.319089779603</v>
      </c>
      <c r="AL173" s="242">
        <f t="shared" si="164"/>
        <v>9188.7948246773976</v>
      </c>
      <c r="AM173" s="242">
        <f t="shared" si="164"/>
        <v>7160.1853169241704</v>
      </c>
    </row>
    <row r="174" spans="1:39" ht="15.6" hidden="1" outlineLevel="1" x14ac:dyDescent="0.3">
      <c r="A174" s="97" t="s">
        <v>90</v>
      </c>
      <c r="B174" s="97"/>
      <c r="C174" s="97"/>
      <c r="D174" s="128">
        <v>0</v>
      </c>
      <c r="E174" s="128">
        <v>0</v>
      </c>
      <c r="F174" s="128">
        <v>0</v>
      </c>
      <c r="G174" s="128">
        <v>0</v>
      </c>
      <c r="H174" s="128">
        <v>0</v>
      </c>
      <c r="I174" s="128">
        <v>0</v>
      </c>
      <c r="J174" s="128">
        <v>0</v>
      </c>
      <c r="K174" s="128">
        <v>0</v>
      </c>
      <c r="L174" s="128">
        <v>0</v>
      </c>
      <c r="M174" s="128">
        <v>0</v>
      </c>
      <c r="N174" s="128">
        <v>0</v>
      </c>
      <c r="O174" s="128">
        <v>0</v>
      </c>
      <c r="P174" s="128">
        <v>0</v>
      </c>
      <c r="Q174" s="128">
        <v>0</v>
      </c>
      <c r="R174" s="128">
        <v>0</v>
      </c>
      <c r="S174" s="128">
        <v>0</v>
      </c>
      <c r="T174" s="128">
        <v>0</v>
      </c>
      <c r="U174" s="128">
        <v>0</v>
      </c>
      <c r="V174" s="128">
        <v>0</v>
      </c>
      <c r="W174" s="128">
        <v>0</v>
      </c>
      <c r="X174" s="128">
        <v>0</v>
      </c>
      <c r="Y174" s="128">
        <v>0</v>
      </c>
      <c r="Z174" s="128">
        <v>0</v>
      </c>
      <c r="AA174" s="128">
        <v>0</v>
      </c>
      <c r="AB174" s="128">
        <v>0</v>
      </c>
      <c r="AC174" s="128">
        <v>0</v>
      </c>
      <c r="AD174" s="128">
        <v>0</v>
      </c>
      <c r="AE174" s="128">
        <v>0</v>
      </c>
      <c r="AF174" s="128">
        <v>0</v>
      </c>
      <c r="AG174" s="128">
        <v>0</v>
      </c>
      <c r="AH174" s="128">
        <v>0</v>
      </c>
      <c r="AI174" s="128">
        <v>0</v>
      </c>
      <c r="AJ174" s="128">
        <v>0</v>
      </c>
      <c r="AK174" s="128">
        <v>0</v>
      </c>
      <c r="AL174" s="128">
        <v>0</v>
      </c>
      <c r="AM174" s="128">
        <v>0</v>
      </c>
    </row>
    <row r="175" spans="1:39" ht="16.2" hidden="1" outlineLevel="1" thickBot="1" x14ac:dyDescent="0.35">
      <c r="A175" s="98" t="s">
        <v>91</v>
      </c>
      <c r="B175" s="98"/>
      <c r="C175" s="98"/>
      <c r="D175" s="357">
        <f>SUM(D171:D174)</f>
        <v>54822.852938666663</v>
      </c>
      <c r="E175" s="357">
        <f>SUM(E171:E174)</f>
        <v>54674.29274005333</v>
      </c>
      <c r="F175" s="357">
        <f t="shared" ref="F175:AM175" si="165">SUM(F171:F174)</f>
        <v>54554.605272787194</v>
      </c>
      <c r="G175" s="357">
        <f t="shared" si="165"/>
        <v>54464.079264181739</v>
      </c>
      <c r="H175" s="357">
        <f t="shared" si="165"/>
        <v>54403.006328823554</v>
      </c>
      <c r="I175" s="357">
        <f t="shared" si="165"/>
        <v>54371.680997445124</v>
      </c>
      <c r="J175" s="357">
        <f t="shared" si="165"/>
        <v>54370.400746086241</v>
      </c>
      <c r="K175" s="357">
        <f t="shared" si="165"/>
        <v>54399.466025547103</v>
      </c>
      <c r="L175" s="357">
        <f t="shared" si="165"/>
        <v>54459.180291135905</v>
      </c>
      <c r="M175" s="357">
        <f t="shared" si="165"/>
        <v>54549.850032713934</v>
      </c>
      <c r="N175" s="357">
        <f t="shared" si="165"/>
        <v>54671.784805041068</v>
      </c>
      <c r="O175" s="357">
        <f t="shared" si="165"/>
        <v>54825.297258424805</v>
      </c>
      <c r="P175" s="357">
        <f t="shared" si="165"/>
        <v>54660.703169675719</v>
      </c>
      <c r="Q175" s="357">
        <f t="shared" si="165"/>
        <v>54528.321473372474</v>
      </c>
      <c r="R175" s="357">
        <f t="shared" si="165"/>
        <v>54428.474293439533</v>
      </c>
      <c r="S175" s="357">
        <f t="shared" si="165"/>
        <v>54361.486975040592</v>
      </c>
      <c r="T175" s="357">
        <f t="shared" si="165"/>
        <v>54327.688116791003</v>
      </c>
      <c r="U175" s="357">
        <f t="shared" si="165"/>
        <v>54327.409603292246</v>
      </c>
      <c r="V175" s="357">
        <f t="shared" si="165"/>
        <v>54360.986637991839</v>
      </c>
      <c r="W175" s="357">
        <f t="shared" si="165"/>
        <v>54428.757776371756</v>
      </c>
      <c r="X175" s="357">
        <f t="shared" si="165"/>
        <v>54531.064959468808</v>
      </c>
      <c r="Y175" s="357">
        <f t="shared" si="165"/>
        <v>54668.253547730157</v>
      </c>
      <c r="Z175" s="357">
        <f t="shared" si="165"/>
        <v>54840.672355207462</v>
      </c>
      <c r="AA175" s="357">
        <f t="shared" si="165"/>
        <v>55048.673684092872</v>
      </c>
      <c r="AB175" s="357">
        <f t="shared" si="165"/>
        <v>54900.613359600473</v>
      </c>
      <c r="AC175" s="357">
        <f t="shared" si="165"/>
        <v>54788.850765196476</v>
      </c>
      <c r="AD175" s="357">
        <f t="shared" si="165"/>
        <v>54713.748878181774</v>
      </c>
      <c r="AE175" s="357">
        <f t="shared" si="165"/>
        <v>54675.674305630251</v>
      </c>
      <c r="AF175" s="357">
        <f t="shared" si="165"/>
        <v>54674.997320686554</v>
      </c>
      <c r="AG175" s="357">
        <f t="shared" si="165"/>
        <v>54712.091899226754</v>
      </c>
      <c r="AH175" s="357">
        <f t="shared" si="165"/>
        <v>54787.335756885688</v>
      </c>
      <c r="AI175" s="357">
        <f t="shared" si="165"/>
        <v>54901.110386454551</v>
      </c>
      <c r="AJ175" s="357">
        <f t="shared" si="165"/>
        <v>55053.801095652438</v>
      </c>
      <c r="AK175" s="357">
        <f t="shared" si="165"/>
        <v>55245.797045275627</v>
      </c>
      <c r="AL175" s="357">
        <f t="shared" si="165"/>
        <v>55477.491287728386</v>
      </c>
      <c r="AM175" s="357">
        <f t="shared" si="165"/>
        <v>55749.280805939008</v>
      </c>
    </row>
    <row r="176" spans="1:39" ht="16.2" hidden="1" outlineLevel="1" thickTop="1" x14ac:dyDescent="0.3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</row>
    <row r="177" spans="1:39" ht="15.6" hidden="1" outlineLevel="1" x14ac:dyDescent="0.3">
      <c r="A177" s="96" t="s">
        <v>92</v>
      </c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</row>
    <row r="178" spans="1:39" ht="15.6" hidden="1" outlineLevel="1" x14ac:dyDescent="0.3">
      <c r="A178" s="97" t="s">
        <v>93</v>
      </c>
      <c r="B178" s="97"/>
      <c r="C178" s="97"/>
      <c r="D178" s="128">
        <v>0</v>
      </c>
      <c r="E178" s="128">
        <v>0</v>
      </c>
      <c r="F178" s="128">
        <v>0</v>
      </c>
      <c r="G178" s="128">
        <v>0</v>
      </c>
      <c r="H178" s="128">
        <v>0</v>
      </c>
      <c r="I178" s="128">
        <v>0</v>
      </c>
      <c r="J178" s="128">
        <v>0</v>
      </c>
      <c r="K178" s="128">
        <v>0</v>
      </c>
      <c r="L178" s="128">
        <v>0</v>
      </c>
      <c r="M178" s="128">
        <v>0</v>
      </c>
      <c r="N178" s="128">
        <v>0</v>
      </c>
      <c r="O178" s="128">
        <v>0</v>
      </c>
      <c r="P178" s="128">
        <v>0</v>
      </c>
      <c r="Q178" s="128">
        <v>0</v>
      </c>
      <c r="R178" s="128">
        <v>0</v>
      </c>
      <c r="S178" s="128">
        <v>0</v>
      </c>
      <c r="T178" s="128">
        <v>0</v>
      </c>
      <c r="U178" s="128">
        <v>0</v>
      </c>
      <c r="V178" s="128">
        <v>0</v>
      </c>
      <c r="W178" s="128">
        <v>0</v>
      </c>
      <c r="X178" s="128">
        <v>0</v>
      </c>
      <c r="Y178" s="128">
        <v>0</v>
      </c>
      <c r="Z178" s="128">
        <v>0</v>
      </c>
      <c r="AA178" s="128">
        <v>0</v>
      </c>
      <c r="AB178" s="128">
        <v>0</v>
      </c>
      <c r="AC178" s="128">
        <v>0</v>
      </c>
      <c r="AD178" s="128">
        <v>0</v>
      </c>
      <c r="AE178" s="128">
        <v>0</v>
      </c>
      <c r="AF178" s="128">
        <v>0</v>
      </c>
      <c r="AG178" s="128">
        <v>0</v>
      </c>
      <c r="AH178" s="128">
        <v>0</v>
      </c>
      <c r="AI178" s="128">
        <v>0</v>
      </c>
      <c r="AJ178" s="128">
        <v>0</v>
      </c>
      <c r="AK178" s="128">
        <v>0</v>
      </c>
      <c r="AL178" s="128">
        <v>0</v>
      </c>
      <c r="AM178" s="128">
        <v>0</v>
      </c>
    </row>
    <row r="179" spans="1:39" ht="15.6" hidden="1" outlineLevel="1" x14ac:dyDescent="0.3">
      <c r="A179" s="97" t="s">
        <v>94</v>
      </c>
      <c r="B179" s="97"/>
      <c r="C179" s="97"/>
      <c r="D179" s="128">
        <v>0</v>
      </c>
      <c r="E179" s="128">
        <v>0</v>
      </c>
      <c r="F179" s="128">
        <v>0</v>
      </c>
      <c r="G179" s="128">
        <v>0</v>
      </c>
      <c r="H179" s="128">
        <v>0</v>
      </c>
      <c r="I179" s="128">
        <v>0</v>
      </c>
      <c r="J179" s="128">
        <v>0</v>
      </c>
      <c r="K179" s="128">
        <v>0</v>
      </c>
      <c r="L179" s="128">
        <v>0</v>
      </c>
      <c r="M179" s="128">
        <v>0</v>
      </c>
      <c r="N179" s="128">
        <v>0</v>
      </c>
      <c r="O179" s="128">
        <v>0</v>
      </c>
      <c r="P179" s="128">
        <v>0</v>
      </c>
      <c r="Q179" s="128">
        <v>0</v>
      </c>
      <c r="R179" s="128">
        <v>0</v>
      </c>
      <c r="S179" s="128">
        <v>0</v>
      </c>
      <c r="T179" s="128">
        <v>0</v>
      </c>
      <c r="U179" s="128">
        <v>0</v>
      </c>
      <c r="V179" s="128">
        <v>0</v>
      </c>
      <c r="W179" s="128">
        <v>0</v>
      </c>
      <c r="X179" s="128">
        <v>0</v>
      </c>
      <c r="Y179" s="128">
        <v>0</v>
      </c>
      <c r="Z179" s="128">
        <v>0</v>
      </c>
      <c r="AA179" s="128">
        <v>0</v>
      </c>
      <c r="AB179" s="128">
        <v>0</v>
      </c>
      <c r="AC179" s="128">
        <v>0</v>
      </c>
      <c r="AD179" s="128">
        <v>0</v>
      </c>
      <c r="AE179" s="128">
        <v>0</v>
      </c>
      <c r="AF179" s="128">
        <v>0</v>
      </c>
      <c r="AG179" s="128">
        <v>0</v>
      </c>
      <c r="AH179" s="128">
        <v>0</v>
      </c>
      <c r="AI179" s="128">
        <v>0</v>
      </c>
      <c r="AJ179" s="128">
        <v>0</v>
      </c>
      <c r="AK179" s="128">
        <v>0</v>
      </c>
      <c r="AL179" s="128">
        <v>0</v>
      </c>
      <c r="AM179" s="128">
        <v>0</v>
      </c>
    </row>
    <row r="180" spans="1:39" ht="15.6" hidden="1" outlineLevel="1" x14ac:dyDescent="0.3">
      <c r="A180" s="100" t="s">
        <v>95</v>
      </c>
      <c r="B180" s="100"/>
      <c r="C180" s="100"/>
      <c r="D180" s="358">
        <f>SUM(D178:D179)</f>
        <v>0</v>
      </c>
      <c r="E180" s="358">
        <f>SUM(E178:E179)</f>
        <v>0</v>
      </c>
      <c r="F180" s="358">
        <f t="shared" ref="F180:AM180" si="166">SUM(F178:F179)</f>
        <v>0</v>
      </c>
      <c r="G180" s="358">
        <f t="shared" si="166"/>
        <v>0</v>
      </c>
      <c r="H180" s="358">
        <f t="shared" si="166"/>
        <v>0</v>
      </c>
      <c r="I180" s="358">
        <f t="shared" si="166"/>
        <v>0</v>
      </c>
      <c r="J180" s="358">
        <f t="shared" si="166"/>
        <v>0</v>
      </c>
      <c r="K180" s="358">
        <f t="shared" si="166"/>
        <v>0</v>
      </c>
      <c r="L180" s="358">
        <f t="shared" si="166"/>
        <v>0</v>
      </c>
      <c r="M180" s="358">
        <f t="shared" si="166"/>
        <v>0</v>
      </c>
      <c r="N180" s="358">
        <f t="shared" si="166"/>
        <v>0</v>
      </c>
      <c r="O180" s="358">
        <f t="shared" si="166"/>
        <v>0</v>
      </c>
      <c r="P180" s="358">
        <f t="shared" si="166"/>
        <v>0</v>
      </c>
      <c r="Q180" s="358">
        <f t="shared" si="166"/>
        <v>0</v>
      </c>
      <c r="R180" s="358">
        <f t="shared" si="166"/>
        <v>0</v>
      </c>
      <c r="S180" s="358">
        <f t="shared" si="166"/>
        <v>0</v>
      </c>
      <c r="T180" s="358">
        <f t="shared" si="166"/>
        <v>0</v>
      </c>
      <c r="U180" s="358">
        <f t="shared" si="166"/>
        <v>0</v>
      </c>
      <c r="V180" s="358">
        <f t="shared" si="166"/>
        <v>0</v>
      </c>
      <c r="W180" s="358">
        <f t="shared" si="166"/>
        <v>0</v>
      </c>
      <c r="X180" s="358">
        <f t="shared" si="166"/>
        <v>0</v>
      </c>
      <c r="Y180" s="358">
        <f t="shared" si="166"/>
        <v>0</v>
      </c>
      <c r="Z180" s="358">
        <f t="shared" si="166"/>
        <v>0</v>
      </c>
      <c r="AA180" s="358">
        <f t="shared" si="166"/>
        <v>0</v>
      </c>
      <c r="AB180" s="358">
        <f t="shared" si="166"/>
        <v>0</v>
      </c>
      <c r="AC180" s="358">
        <f t="shared" si="166"/>
        <v>0</v>
      </c>
      <c r="AD180" s="358">
        <f t="shared" si="166"/>
        <v>0</v>
      </c>
      <c r="AE180" s="358">
        <f t="shared" si="166"/>
        <v>0</v>
      </c>
      <c r="AF180" s="358">
        <f t="shared" si="166"/>
        <v>0</v>
      </c>
      <c r="AG180" s="358">
        <f t="shared" si="166"/>
        <v>0</v>
      </c>
      <c r="AH180" s="358">
        <f t="shared" si="166"/>
        <v>0</v>
      </c>
      <c r="AI180" s="358">
        <f t="shared" si="166"/>
        <v>0</v>
      </c>
      <c r="AJ180" s="358">
        <f t="shared" si="166"/>
        <v>0</v>
      </c>
      <c r="AK180" s="358">
        <f t="shared" si="166"/>
        <v>0</v>
      </c>
      <c r="AL180" s="358">
        <f t="shared" si="166"/>
        <v>0</v>
      </c>
      <c r="AM180" s="358">
        <f t="shared" si="166"/>
        <v>0</v>
      </c>
    </row>
    <row r="181" spans="1:39" ht="15.6" hidden="1" outlineLevel="1" x14ac:dyDescent="0.3">
      <c r="A181" s="96" t="s">
        <v>96</v>
      </c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</row>
    <row r="182" spans="1:39" ht="15.6" hidden="1" outlineLevel="1" x14ac:dyDescent="0.3">
      <c r="A182" s="97" t="s">
        <v>97</v>
      </c>
      <c r="B182" s="97"/>
      <c r="C182" s="97"/>
      <c r="D182" s="242">
        <f>B38</f>
        <v>55000</v>
      </c>
      <c r="E182" s="242">
        <f>D184</f>
        <v>54822.852938666663</v>
      </c>
      <c r="F182" s="242">
        <f t="shared" ref="F182:AM182" si="167">E184</f>
        <v>54674.29274005333</v>
      </c>
      <c r="G182" s="242">
        <f t="shared" si="167"/>
        <v>54554.605272787201</v>
      </c>
      <c r="H182" s="242">
        <f t="shared" si="167"/>
        <v>54464.079264181739</v>
      </c>
      <c r="I182" s="242">
        <f t="shared" si="167"/>
        <v>54403.006328823554</v>
      </c>
      <c r="J182" s="242">
        <f t="shared" si="167"/>
        <v>54371.680997445124</v>
      </c>
      <c r="K182" s="242">
        <f t="shared" si="167"/>
        <v>54370.400746086241</v>
      </c>
      <c r="L182" s="242">
        <f t="shared" si="167"/>
        <v>54399.466025547103</v>
      </c>
      <c r="M182" s="242">
        <f t="shared" si="167"/>
        <v>54459.180291135905</v>
      </c>
      <c r="N182" s="242">
        <f t="shared" si="167"/>
        <v>54549.850032713934</v>
      </c>
      <c r="O182" s="242">
        <f t="shared" si="167"/>
        <v>54671.784805041076</v>
      </c>
      <c r="P182" s="242">
        <f t="shared" si="167"/>
        <v>54825.29725842482</v>
      </c>
      <c r="Q182" s="242">
        <f t="shared" si="167"/>
        <v>54660.703169675733</v>
      </c>
      <c r="R182" s="242">
        <f t="shared" si="167"/>
        <v>54528.321473372489</v>
      </c>
      <c r="S182" s="242">
        <f t="shared" si="167"/>
        <v>54428.474293439547</v>
      </c>
      <c r="T182" s="242">
        <f t="shared" si="167"/>
        <v>54361.486975040607</v>
      </c>
      <c r="U182" s="242">
        <f t="shared" si="167"/>
        <v>54327.688116791011</v>
      </c>
      <c r="V182" s="242">
        <f t="shared" si="167"/>
        <v>54327.409603292253</v>
      </c>
      <c r="W182" s="242">
        <f t="shared" si="167"/>
        <v>54360.986637991839</v>
      </c>
      <c r="X182" s="242">
        <f t="shared" si="167"/>
        <v>54428.757776371756</v>
      </c>
      <c r="Y182" s="242">
        <f t="shared" si="167"/>
        <v>54531.064959468808</v>
      </c>
      <c r="Z182" s="242">
        <f t="shared" si="167"/>
        <v>54668.253547730164</v>
      </c>
      <c r="AA182" s="242">
        <f t="shared" si="167"/>
        <v>54840.672355207469</v>
      </c>
      <c r="AB182" s="242">
        <f t="shared" si="167"/>
        <v>55048.673684092879</v>
      </c>
      <c r="AC182" s="242">
        <f t="shared" si="167"/>
        <v>54900.613359600473</v>
      </c>
      <c r="AD182" s="242">
        <f t="shared" si="167"/>
        <v>54788.850765196476</v>
      </c>
      <c r="AE182" s="242">
        <f t="shared" si="167"/>
        <v>54713.748878181774</v>
      </c>
      <c r="AF182" s="242">
        <f t="shared" si="167"/>
        <v>54675.674305630258</v>
      </c>
      <c r="AG182" s="242">
        <f t="shared" si="167"/>
        <v>54674.997320686562</v>
      </c>
      <c r="AH182" s="242">
        <f t="shared" si="167"/>
        <v>54712.091899226762</v>
      </c>
      <c r="AI182" s="242">
        <f t="shared" si="167"/>
        <v>54787.335756885695</v>
      </c>
      <c r="AJ182" s="242">
        <f t="shared" si="167"/>
        <v>54901.110386454551</v>
      </c>
      <c r="AK182" s="242">
        <f t="shared" si="167"/>
        <v>55053.80109565243</v>
      </c>
      <c r="AL182" s="242">
        <f t="shared" si="167"/>
        <v>55245.79704527562</v>
      </c>
      <c r="AM182" s="242">
        <f t="shared" si="167"/>
        <v>55477.491287728379</v>
      </c>
    </row>
    <row r="183" spans="1:39" ht="15.6" hidden="1" outlineLevel="1" x14ac:dyDescent="0.3">
      <c r="A183" s="97" t="s">
        <v>98</v>
      </c>
      <c r="B183" s="97"/>
      <c r="C183" s="97"/>
      <c r="D183" s="242">
        <f>D165</f>
        <v>-177.14706133333311</v>
      </c>
      <c r="E183" s="242">
        <f>E165</f>
        <v>-148.56019861333425</v>
      </c>
      <c r="F183" s="242">
        <f t="shared" ref="F183:AM183" si="168">F165</f>
        <v>-119.68746726613244</v>
      </c>
      <c r="G183" s="242">
        <f t="shared" si="168"/>
        <v>-90.526008605461357</v>
      </c>
      <c r="H183" s="242">
        <f t="shared" si="168"/>
        <v>-61.072935358182804</v>
      </c>
      <c r="I183" s="242">
        <f t="shared" si="168"/>
        <v>-31.325331378430747</v>
      </c>
      <c r="J183" s="242">
        <f t="shared" si="168"/>
        <v>-1.2802513588812872</v>
      </c>
      <c r="K183" s="242">
        <f t="shared" si="168"/>
        <v>29.065279460862257</v>
      </c>
      <c r="L183" s="242">
        <f t="shared" si="168"/>
        <v>59.714265588804665</v>
      </c>
      <c r="M183" s="242">
        <f t="shared" si="168"/>
        <v>90.669741578025423</v>
      </c>
      <c r="N183" s="242">
        <f t="shared" si="168"/>
        <v>121.93477232714031</v>
      </c>
      <c r="O183" s="242">
        <f t="shared" si="168"/>
        <v>153.51245338374429</v>
      </c>
      <c r="P183" s="242">
        <f t="shared" si="168"/>
        <v>-164.59408874908604</v>
      </c>
      <c r="Q183" s="242">
        <f t="shared" si="168"/>
        <v>-132.38169630324228</v>
      </c>
      <c r="R183" s="242">
        <f t="shared" si="168"/>
        <v>-99.84717993294089</v>
      </c>
      <c r="S183" s="242">
        <f t="shared" si="168"/>
        <v>-66.987318398938442</v>
      </c>
      <c r="T183" s="242">
        <f t="shared" si="168"/>
        <v>-33.79885824959365</v>
      </c>
      <c r="U183" s="242">
        <f t="shared" si="168"/>
        <v>-0.27851349875618325</v>
      </c>
      <c r="V183" s="242">
        <f t="shared" si="168"/>
        <v>33.577034699588694</v>
      </c>
      <c r="W183" s="242">
        <f t="shared" si="168"/>
        <v>67.771138379917829</v>
      </c>
      <c r="X183" s="242">
        <f t="shared" si="168"/>
        <v>102.30718309705117</v>
      </c>
      <c r="Y183" s="242">
        <f t="shared" si="168"/>
        <v>137.18858826135511</v>
      </c>
      <c r="Z183" s="242">
        <f t="shared" si="168"/>
        <v>172.41880747730193</v>
      </c>
      <c r="AA183" s="242">
        <f t="shared" si="168"/>
        <v>208.00132888540975</v>
      </c>
      <c r="AB183" s="242">
        <f t="shared" si="168"/>
        <v>-148.06032449240502</v>
      </c>
      <c r="AC183" s="242">
        <f t="shared" si="168"/>
        <v>-111.76259440399463</v>
      </c>
      <c r="AD183" s="242">
        <f t="shared" si="168"/>
        <v>-75.101887014701788</v>
      </c>
      <c r="AE183" s="242">
        <f t="shared" si="168"/>
        <v>-38.074572551514393</v>
      </c>
      <c r="AF183" s="242">
        <f t="shared" si="168"/>
        <v>-0.67698494369687978</v>
      </c>
      <c r="AG183" s="242">
        <f t="shared" si="168"/>
        <v>37.094578540199109</v>
      </c>
      <c r="AH183" s="242">
        <f t="shared" si="168"/>
        <v>75.243857658934758</v>
      </c>
      <c r="AI183" s="242">
        <f t="shared" si="168"/>
        <v>113.77462956885756</v>
      </c>
      <c r="AJ183" s="242">
        <f t="shared" si="168"/>
        <v>152.69070919787919</v>
      </c>
      <c r="AK183" s="242">
        <f t="shared" si="168"/>
        <v>191.99594962319134</v>
      </c>
      <c r="AL183" s="242">
        <f t="shared" si="168"/>
        <v>231.69424245275877</v>
      </c>
      <c r="AM183" s="242">
        <f t="shared" si="168"/>
        <v>271.78951821061673</v>
      </c>
    </row>
    <row r="184" spans="1:39" ht="15.6" hidden="1" outlineLevel="1" x14ac:dyDescent="0.3">
      <c r="A184" s="101" t="s">
        <v>96</v>
      </c>
      <c r="B184" s="101"/>
      <c r="C184" s="101"/>
      <c r="D184" s="359">
        <f>SUM(D182:D183)</f>
        <v>54822.852938666663</v>
      </c>
      <c r="E184" s="359">
        <f>SUM(E182:E183)</f>
        <v>54674.29274005333</v>
      </c>
      <c r="F184" s="359">
        <f t="shared" ref="F184:AM184" si="169">SUM(F182:F183)</f>
        <v>54554.605272787201</v>
      </c>
      <c r="G184" s="359">
        <f t="shared" si="169"/>
        <v>54464.079264181739</v>
      </c>
      <c r="H184" s="359">
        <f t="shared" si="169"/>
        <v>54403.006328823554</v>
      </c>
      <c r="I184" s="359">
        <f t="shared" si="169"/>
        <v>54371.680997445124</v>
      </c>
      <c r="J184" s="359">
        <f t="shared" si="169"/>
        <v>54370.400746086241</v>
      </c>
      <c r="K184" s="359">
        <f t="shared" si="169"/>
        <v>54399.466025547103</v>
      </c>
      <c r="L184" s="359">
        <f t="shared" si="169"/>
        <v>54459.180291135905</v>
      </c>
      <c r="M184" s="359">
        <f t="shared" si="169"/>
        <v>54549.850032713934</v>
      </c>
      <c r="N184" s="359">
        <f t="shared" si="169"/>
        <v>54671.784805041076</v>
      </c>
      <c r="O184" s="359">
        <f t="shared" si="169"/>
        <v>54825.29725842482</v>
      </c>
      <c r="P184" s="359">
        <f t="shared" si="169"/>
        <v>54660.703169675733</v>
      </c>
      <c r="Q184" s="359">
        <f t="shared" si="169"/>
        <v>54528.321473372489</v>
      </c>
      <c r="R184" s="359">
        <f t="shared" si="169"/>
        <v>54428.474293439547</v>
      </c>
      <c r="S184" s="359">
        <f t="shared" si="169"/>
        <v>54361.486975040607</v>
      </c>
      <c r="T184" s="359">
        <f t="shared" si="169"/>
        <v>54327.688116791011</v>
      </c>
      <c r="U184" s="359">
        <f t="shared" si="169"/>
        <v>54327.409603292253</v>
      </c>
      <c r="V184" s="359">
        <f t="shared" si="169"/>
        <v>54360.986637991839</v>
      </c>
      <c r="W184" s="359">
        <f t="shared" si="169"/>
        <v>54428.757776371756</v>
      </c>
      <c r="X184" s="359">
        <f t="shared" si="169"/>
        <v>54531.064959468808</v>
      </c>
      <c r="Y184" s="359">
        <f t="shared" si="169"/>
        <v>54668.253547730164</v>
      </c>
      <c r="Z184" s="359">
        <f t="shared" si="169"/>
        <v>54840.672355207469</v>
      </c>
      <c r="AA184" s="359">
        <f t="shared" si="169"/>
        <v>55048.673684092879</v>
      </c>
      <c r="AB184" s="359">
        <f t="shared" si="169"/>
        <v>54900.613359600473</v>
      </c>
      <c r="AC184" s="359">
        <f t="shared" si="169"/>
        <v>54788.850765196476</v>
      </c>
      <c r="AD184" s="359">
        <f t="shared" si="169"/>
        <v>54713.748878181774</v>
      </c>
      <c r="AE184" s="359">
        <f t="shared" si="169"/>
        <v>54675.674305630258</v>
      </c>
      <c r="AF184" s="359">
        <f t="shared" si="169"/>
        <v>54674.997320686562</v>
      </c>
      <c r="AG184" s="359">
        <f t="shared" si="169"/>
        <v>54712.091899226762</v>
      </c>
      <c r="AH184" s="359">
        <f t="shared" si="169"/>
        <v>54787.335756885695</v>
      </c>
      <c r="AI184" s="359">
        <f t="shared" si="169"/>
        <v>54901.110386454551</v>
      </c>
      <c r="AJ184" s="359">
        <f t="shared" si="169"/>
        <v>55053.80109565243</v>
      </c>
      <c r="AK184" s="359">
        <f t="shared" si="169"/>
        <v>55245.79704527562</v>
      </c>
      <c r="AL184" s="359">
        <f t="shared" si="169"/>
        <v>55477.491287728379</v>
      </c>
      <c r="AM184" s="359">
        <f t="shared" si="169"/>
        <v>55749.280805938994</v>
      </c>
    </row>
    <row r="185" spans="1:39" ht="16.2" hidden="1" outlineLevel="1" thickBot="1" x14ac:dyDescent="0.35">
      <c r="A185" s="98" t="s">
        <v>99</v>
      </c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</row>
    <row r="186" spans="1:39" ht="15" hidden="1" outlineLevel="1" thickTop="1" x14ac:dyDescent="0.3">
      <c r="G186" s="2"/>
      <c r="H186" s="3"/>
      <c r="I186" s="3"/>
      <c r="J186" s="3"/>
      <c r="K186" s="3"/>
      <c r="L186" s="3"/>
    </row>
    <row r="187" spans="1:39" ht="15.6" hidden="1" outlineLevel="1" x14ac:dyDescent="0.3">
      <c r="A187" s="102" t="s">
        <v>130</v>
      </c>
      <c r="D187" s="360">
        <f>D175-D184</f>
        <v>0</v>
      </c>
      <c r="E187" s="360">
        <f t="shared" ref="E187:AM187" si="170">E175-E184</f>
        <v>0</v>
      </c>
      <c r="F187" s="360">
        <f t="shared" si="170"/>
        <v>0</v>
      </c>
      <c r="G187" s="360">
        <f t="shared" si="170"/>
        <v>0</v>
      </c>
      <c r="H187" s="360">
        <f t="shared" si="170"/>
        <v>0</v>
      </c>
      <c r="I187" s="360">
        <f t="shared" si="170"/>
        <v>0</v>
      </c>
      <c r="J187" s="360">
        <f t="shared" si="170"/>
        <v>0</v>
      </c>
      <c r="K187" s="360">
        <f t="shared" si="170"/>
        <v>0</v>
      </c>
      <c r="L187" s="360">
        <f t="shared" si="170"/>
        <v>0</v>
      </c>
      <c r="M187" s="360">
        <f t="shared" si="170"/>
        <v>0</v>
      </c>
      <c r="N187" s="360">
        <f t="shared" si="170"/>
        <v>0</v>
      </c>
      <c r="O187" s="360">
        <f t="shared" si="170"/>
        <v>0</v>
      </c>
      <c r="P187" s="360">
        <f t="shared" si="170"/>
        <v>0</v>
      </c>
      <c r="Q187" s="360">
        <f t="shared" si="170"/>
        <v>0</v>
      </c>
      <c r="R187" s="360">
        <f t="shared" si="170"/>
        <v>0</v>
      </c>
      <c r="S187" s="360">
        <f t="shared" si="170"/>
        <v>0</v>
      </c>
      <c r="T187" s="360">
        <f t="shared" si="170"/>
        <v>0</v>
      </c>
      <c r="U187" s="360">
        <f t="shared" si="170"/>
        <v>0</v>
      </c>
      <c r="V187" s="360">
        <f t="shared" si="170"/>
        <v>0</v>
      </c>
      <c r="W187" s="360">
        <f t="shared" si="170"/>
        <v>0</v>
      </c>
      <c r="X187" s="360">
        <f t="shared" si="170"/>
        <v>0</v>
      </c>
      <c r="Y187" s="360">
        <f t="shared" si="170"/>
        <v>0</v>
      </c>
      <c r="Z187" s="360">
        <f t="shared" si="170"/>
        <v>0</v>
      </c>
      <c r="AA187" s="360">
        <f t="shared" si="170"/>
        <v>0</v>
      </c>
      <c r="AB187" s="360">
        <f t="shared" si="170"/>
        <v>0</v>
      </c>
      <c r="AC187" s="360">
        <f t="shared" si="170"/>
        <v>0</v>
      </c>
      <c r="AD187" s="360">
        <f t="shared" si="170"/>
        <v>0</v>
      </c>
      <c r="AE187" s="360">
        <f t="shared" si="170"/>
        <v>0</v>
      </c>
      <c r="AF187" s="360">
        <f t="shared" si="170"/>
        <v>0</v>
      </c>
      <c r="AG187" s="360">
        <f t="shared" si="170"/>
        <v>0</v>
      </c>
      <c r="AH187" s="360">
        <f t="shared" si="170"/>
        <v>0</v>
      </c>
      <c r="AI187" s="360">
        <f t="shared" si="170"/>
        <v>0</v>
      </c>
      <c r="AJ187" s="360">
        <f t="shared" si="170"/>
        <v>0</v>
      </c>
      <c r="AK187" s="360">
        <f t="shared" si="170"/>
        <v>0</v>
      </c>
      <c r="AL187" s="360">
        <f t="shared" si="170"/>
        <v>0</v>
      </c>
      <c r="AM187" s="360">
        <f t="shared" si="170"/>
        <v>0</v>
      </c>
    </row>
    <row r="188" spans="1:39" collapsed="1" x14ac:dyDescent="0.3">
      <c r="G188" s="2"/>
      <c r="H188" s="3"/>
      <c r="I188" s="3"/>
      <c r="J188" s="3"/>
      <c r="K188" s="3"/>
      <c r="L188" s="3"/>
    </row>
    <row r="189" spans="1:39" ht="20.399999999999999" x14ac:dyDescent="0.35">
      <c r="A189" s="86" t="s">
        <v>115</v>
      </c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</row>
    <row r="190" spans="1:39" hidden="1" outlineLevel="1" x14ac:dyDescent="0.3">
      <c r="A190" s="83"/>
      <c r="G190" s="2"/>
      <c r="H190" s="3"/>
      <c r="I190" s="3"/>
      <c r="J190" s="3"/>
      <c r="K190" s="3"/>
      <c r="L190" s="3"/>
    </row>
    <row r="191" spans="1:39" ht="15.6" hidden="1" outlineLevel="1" x14ac:dyDescent="0.3">
      <c r="A191" s="96" t="s">
        <v>100</v>
      </c>
      <c r="B191" s="97"/>
      <c r="C191" s="96"/>
      <c r="D191" s="97"/>
      <c r="E191" s="96"/>
      <c r="F191" s="97"/>
      <c r="G191" s="96"/>
      <c r="H191" s="97"/>
      <c r="I191" s="96"/>
      <c r="J191" s="97"/>
      <c r="K191" s="96"/>
      <c r="L191" s="97"/>
      <c r="M191" s="96"/>
      <c r="N191" s="97"/>
      <c r="O191" s="96"/>
      <c r="P191" s="97"/>
      <c r="Q191" s="96"/>
      <c r="R191" s="97"/>
      <c r="S191" s="96"/>
      <c r="T191" s="97"/>
      <c r="U191" s="96"/>
      <c r="V191" s="97"/>
      <c r="W191" s="96"/>
      <c r="X191" s="97"/>
      <c r="Y191" s="96"/>
      <c r="Z191" s="97"/>
      <c r="AA191" s="96"/>
      <c r="AB191" s="97"/>
      <c r="AC191" s="96"/>
      <c r="AD191" s="97"/>
      <c r="AE191" s="96"/>
      <c r="AF191" s="97"/>
      <c r="AG191" s="96"/>
      <c r="AH191" s="97"/>
      <c r="AI191" s="96"/>
      <c r="AJ191" s="97"/>
      <c r="AK191" s="96"/>
      <c r="AL191" s="97"/>
      <c r="AM191" s="96"/>
    </row>
    <row r="192" spans="1:39" ht="15.6" hidden="1" outlineLevel="1" x14ac:dyDescent="0.3">
      <c r="A192" s="97" t="s">
        <v>101</v>
      </c>
      <c r="B192" s="97"/>
      <c r="C192" s="97"/>
      <c r="D192" s="242">
        <f t="shared" ref="D192:AM192" si="171">D165</f>
        <v>-177.14706133333311</v>
      </c>
      <c r="E192" s="242">
        <f t="shared" si="171"/>
        <v>-148.56019861333425</v>
      </c>
      <c r="F192" s="242">
        <f t="shared" si="171"/>
        <v>-119.68746726613244</v>
      </c>
      <c r="G192" s="242">
        <f t="shared" si="171"/>
        <v>-90.526008605461357</v>
      </c>
      <c r="H192" s="242">
        <f t="shared" si="171"/>
        <v>-61.072935358182804</v>
      </c>
      <c r="I192" s="242">
        <f t="shared" si="171"/>
        <v>-31.325331378430747</v>
      </c>
      <c r="J192" s="242">
        <f t="shared" si="171"/>
        <v>-1.2802513588812872</v>
      </c>
      <c r="K192" s="242">
        <f t="shared" si="171"/>
        <v>29.065279460862257</v>
      </c>
      <c r="L192" s="242">
        <f t="shared" si="171"/>
        <v>59.714265588804665</v>
      </c>
      <c r="M192" s="242">
        <f t="shared" si="171"/>
        <v>90.669741578025423</v>
      </c>
      <c r="N192" s="242">
        <f t="shared" si="171"/>
        <v>121.93477232714031</v>
      </c>
      <c r="O192" s="242">
        <f t="shared" si="171"/>
        <v>153.51245338374429</v>
      </c>
      <c r="P192" s="242">
        <f t="shared" si="171"/>
        <v>-164.59408874908604</v>
      </c>
      <c r="Q192" s="242">
        <f t="shared" si="171"/>
        <v>-132.38169630324228</v>
      </c>
      <c r="R192" s="242">
        <f t="shared" si="171"/>
        <v>-99.84717993294089</v>
      </c>
      <c r="S192" s="242">
        <f t="shared" si="171"/>
        <v>-66.987318398938442</v>
      </c>
      <c r="T192" s="242">
        <f t="shared" si="171"/>
        <v>-33.79885824959365</v>
      </c>
      <c r="U192" s="242">
        <f t="shared" si="171"/>
        <v>-0.27851349875618325</v>
      </c>
      <c r="V192" s="242">
        <f t="shared" si="171"/>
        <v>33.577034699588694</v>
      </c>
      <c r="W192" s="242">
        <f t="shared" si="171"/>
        <v>67.771138379917829</v>
      </c>
      <c r="X192" s="242">
        <f t="shared" si="171"/>
        <v>102.30718309705117</v>
      </c>
      <c r="Y192" s="242">
        <f t="shared" si="171"/>
        <v>137.18858826135511</v>
      </c>
      <c r="Z192" s="242">
        <f t="shared" si="171"/>
        <v>172.41880747730193</v>
      </c>
      <c r="AA192" s="242">
        <f t="shared" si="171"/>
        <v>208.00132888540975</v>
      </c>
      <c r="AB192" s="242">
        <f t="shared" si="171"/>
        <v>-148.06032449240502</v>
      </c>
      <c r="AC192" s="242">
        <f t="shared" si="171"/>
        <v>-111.76259440399463</v>
      </c>
      <c r="AD192" s="242">
        <f t="shared" si="171"/>
        <v>-75.101887014701788</v>
      </c>
      <c r="AE192" s="242">
        <f t="shared" si="171"/>
        <v>-38.074572551514393</v>
      </c>
      <c r="AF192" s="242">
        <f t="shared" si="171"/>
        <v>-0.67698494369687978</v>
      </c>
      <c r="AG192" s="242">
        <f t="shared" si="171"/>
        <v>37.094578540199109</v>
      </c>
      <c r="AH192" s="242">
        <f t="shared" si="171"/>
        <v>75.243857658934758</v>
      </c>
      <c r="AI192" s="242">
        <f t="shared" si="171"/>
        <v>113.77462956885756</v>
      </c>
      <c r="AJ192" s="242">
        <f t="shared" si="171"/>
        <v>152.69070919787919</v>
      </c>
      <c r="AK192" s="242">
        <f t="shared" si="171"/>
        <v>191.99594962319134</v>
      </c>
      <c r="AL192" s="242">
        <f t="shared" si="171"/>
        <v>231.69424245275877</v>
      </c>
      <c r="AM192" s="242">
        <f t="shared" si="171"/>
        <v>271.78951821061673</v>
      </c>
    </row>
    <row r="193" spans="1:39" ht="15.6" hidden="1" outlineLevel="1" x14ac:dyDescent="0.3">
      <c r="A193" s="97" t="s">
        <v>102</v>
      </c>
      <c r="B193" s="97"/>
      <c r="C193" s="97"/>
      <c r="D193" s="128">
        <v>0</v>
      </c>
      <c r="E193" s="128">
        <v>0</v>
      </c>
      <c r="F193" s="128">
        <v>0</v>
      </c>
      <c r="G193" s="128">
        <v>0</v>
      </c>
      <c r="H193" s="128">
        <v>0</v>
      </c>
      <c r="I193" s="128">
        <v>0</v>
      </c>
      <c r="J193" s="128">
        <v>0</v>
      </c>
      <c r="K193" s="128">
        <v>0</v>
      </c>
      <c r="L193" s="128">
        <v>0</v>
      </c>
      <c r="M193" s="128">
        <v>0</v>
      </c>
      <c r="N193" s="128">
        <v>0</v>
      </c>
      <c r="O193" s="128">
        <v>0</v>
      </c>
      <c r="P193" s="128">
        <v>0</v>
      </c>
      <c r="Q193" s="128">
        <v>0</v>
      </c>
      <c r="R193" s="128">
        <v>0</v>
      </c>
      <c r="S193" s="128">
        <v>0</v>
      </c>
      <c r="T193" s="128">
        <v>0</v>
      </c>
      <c r="U193" s="128">
        <v>0</v>
      </c>
      <c r="V193" s="128">
        <v>0</v>
      </c>
      <c r="W193" s="128">
        <v>0</v>
      </c>
      <c r="X193" s="128">
        <v>0</v>
      </c>
      <c r="Y193" s="128">
        <v>0</v>
      </c>
      <c r="Z193" s="128">
        <v>0</v>
      </c>
      <c r="AA193" s="128">
        <v>0</v>
      </c>
      <c r="AB193" s="128">
        <v>0</v>
      </c>
      <c r="AC193" s="128">
        <v>0</v>
      </c>
      <c r="AD193" s="128">
        <v>0</v>
      </c>
      <c r="AE193" s="128">
        <v>0</v>
      </c>
      <c r="AF193" s="128">
        <v>0</v>
      </c>
      <c r="AG193" s="128">
        <v>0</v>
      </c>
      <c r="AH193" s="128">
        <v>0</v>
      </c>
      <c r="AI193" s="128">
        <v>0</v>
      </c>
      <c r="AJ193" s="128">
        <v>0</v>
      </c>
      <c r="AK193" s="128">
        <v>0</v>
      </c>
      <c r="AL193" s="128">
        <v>0</v>
      </c>
      <c r="AM193" s="128">
        <v>0</v>
      </c>
    </row>
    <row r="194" spans="1:39" ht="15.6" hidden="1" outlineLevel="1" x14ac:dyDescent="0.3">
      <c r="A194" s="97" t="s">
        <v>103</v>
      </c>
      <c r="B194" s="97"/>
      <c r="C194" s="97"/>
      <c r="D194" s="242">
        <f>-(D172+D173+D178)</f>
        <v>-15779.805743999998</v>
      </c>
      <c r="E194" s="242">
        <f>(-E173+D173)</f>
        <v>1446.3444985599999</v>
      </c>
      <c r="F194" s="242">
        <f t="shared" ref="F194:AM194" si="172">(-F173+E173)</f>
        <v>1460.8079435456002</v>
      </c>
      <c r="G194" s="242">
        <f t="shared" si="172"/>
        <v>1475.4160229810568</v>
      </c>
      <c r="H194" s="242">
        <f t="shared" si="172"/>
        <v>1490.1701832108665</v>
      </c>
      <c r="I194" s="242">
        <f t="shared" si="172"/>
        <v>1505.0718850429748</v>
      </c>
      <c r="J194" s="242">
        <f t="shared" si="172"/>
        <v>1520.1226038934046</v>
      </c>
      <c r="K194" s="242">
        <f t="shared" si="172"/>
        <v>1535.3238299323393</v>
      </c>
      <c r="L194" s="242">
        <f t="shared" si="172"/>
        <v>1550.6770682316624</v>
      </c>
      <c r="M194" s="242">
        <f t="shared" si="172"/>
        <v>1566.1838389139789</v>
      </c>
      <c r="N194" s="242">
        <f t="shared" si="172"/>
        <v>1581.8456773031189</v>
      </c>
      <c r="O194" s="242">
        <f t="shared" si="172"/>
        <v>-15614.165865923849</v>
      </c>
      <c r="P194" s="242">
        <f t="shared" si="172"/>
        <v>1613.6407754169122</v>
      </c>
      <c r="Q194" s="242">
        <f t="shared" si="172"/>
        <v>1629.7771831710797</v>
      </c>
      <c r="R194" s="242">
        <f t="shared" si="172"/>
        <v>1646.0749550027922</v>
      </c>
      <c r="S194" s="242">
        <f t="shared" si="172"/>
        <v>1662.5357045528199</v>
      </c>
      <c r="T194" s="242">
        <f t="shared" si="172"/>
        <v>1679.1610615983482</v>
      </c>
      <c r="U194" s="242">
        <f t="shared" si="172"/>
        <v>1695.952672214331</v>
      </c>
      <c r="V194" s="242">
        <f t="shared" si="172"/>
        <v>1712.9121989364749</v>
      </c>
      <c r="W194" s="242">
        <f t="shared" si="172"/>
        <v>1730.0413209258395</v>
      </c>
      <c r="X194" s="242">
        <f t="shared" si="172"/>
        <v>1747.3417341350978</v>
      </c>
      <c r="Y194" s="242">
        <f t="shared" si="172"/>
        <v>-15447.01484852355</v>
      </c>
      <c r="Z194" s="242">
        <f t="shared" si="172"/>
        <v>1782.4633029912129</v>
      </c>
      <c r="AA194" s="242">
        <f t="shared" si="172"/>
        <v>1800.2879360211264</v>
      </c>
      <c r="AB194" s="242">
        <f t="shared" si="172"/>
        <v>1818.2908153813369</v>
      </c>
      <c r="AC194" s="242">
        <f t="shared" si="172"/>
        <v>1836.4737235351495</v>
      </c>
      <c r="AD194" s="242">
        <f t="shared" si="172"/>
        <v>1854.838460770502</v>
      </c>
      <c r="AE194" s="242">
        <f t="shared" si="172"/>
        <v>1873.386845378207</v>
      </c>
      <c r="AF194" s="242">
        <f t="shared" si="172"/>
        <v>1892.1207138319887</v>
      </c>
      <c r="AG194" s="242">
        <f t="shared" si="172"/>
        <v>1911.0419209703089</v>
      </c>
      <c r="AH194" s="242">
        <f t="shared" si="172"/>
        <v>-15281.677659819987</v>
      </c>
      <c r="AI194" s="242">
        <f t="shared" si="172"/>
        <v>1949.4538635818117</v>
      </c>
      <c r="AJ194" s="242">
        <f t="shared" si="172"/>
        <v>1968.9484022176312</v>
      </c>
      <c r="AK194" s="242">
        <f t="shared" si="172"/>
        <v>1988.6378862398069</v>
      </c>
      <c r="AL194" s="242">
        <f t="shared" si="172"/>
        <v>2008.5242651022054</v>
      </c>
      <c r="AM194" s="242">
        <f t="shared" si="172"/>
        <v>2028.6095077532273</v>
      </c>
    </row>
    <row r="195" spans="1:39" ht="15.6" hidden="1" outlineLevel="1" x14ac:dyDescent="0.3">
      <c r="A195" s="100" t="s">
        <v>104</v>
      </c>
      <c r="B195" s="103"/>
      <c r="C195" s="100"/>
      <c r="D195" s="358">
        <f>SUM(D192:D194)</f>
        <v>-15956.952805333331</v>
      </c>
      <c r="E195" s="358">
        <f>SUM(E192:E194)</f>
        <v>1297.7842999466657</v>
      </c>
      <c r="F195" s="358">
        <f t="shared" ref="F195:AM195" si="173">SUM(F192:F194)</f>
        <v>1341.1204762794678</v>
      </c>
      <c r="G195" s="358">
        <f t="shared" si="173"/>
        <v>1384.8900143755955</v>
      </c>
      <c r="H195" s="358">
        <f t="shared" si="173"/>
        <v>1429.0972478526837</v>
      </c>
      <c r="I195" s="358">
        <f t="shared" si="173"/>
        <v>1473.7465536645441</v>
      </c>
      <c r="J195" s="358">
        <f t="shared" si="173"/>
        <v>1518.8423525345233</v>
      </c>
      <c r="K195" s="358">
        <f t="shared" si="173"/>
        <v>1564.3891093932016</v>
      </c>
      <c r="L195" s="358">
        <f t="shared" si="173"/>
        <v>1610.391333820467</v>
      </c>
      <c r="M195" s="358">
        <f t="shared" si="173"/>
        <v>1656.8535804920043</v>
      </c>
      <c r="N195" s="358">
        <f t="shared" si="173"/>
        <v>1703.7804496302592</v>
      </c>
      <c r="O195" s="358">
        <f t="shared" si="173"/>
        <v>-15460.653412540105</v>
      </c>
      <c r="P195" s="358">
        <f t="shared" si="173"/>
        <v>1449.0466866678262</v>
      </c>
      <c r="Q195" s="358">
        <f t="shared" si="173"/>
        <v>1497.3954868678375</v>
      </c>
      <c r="R195" s="358">
        <f t="shared" si="173"/>
        <v>1546.2277750698513</v>
      </c>
      <c r="S195" s="358">
        <f t="shared" si="173"/>
        <v>1595.5483861538814</v>
      </c>
      <c r="T195" s="358">
        <f t="shared" si="173"/>
        <v>1645.3622033487545</v>
      </c>
      <c r="U195" s="358">
        <f t="shared" si="173"/>
        <v>1695.6741587155748</v>
      </c>
      <c r="V195" s="358">
        <f t="shared" si="173"/>
        <v>1746.4892336360635</v>
      </c>
      <c r="W195" s="358">
        <f t="shared" si="173"/>
        <v>1797.8124593057573</v>
      </c>
      <c r="X195" s="358">
        <f t="shared" si="173"/>
        <v>1849.648917232149</v>
      </c>
      <c r="Y195" s="358">
        <f t="shared" si="173"/>
        <v>-15309.826260262194</v>
      </c>
      <c r="Z195" s="358">
        <f t="shared" si="173"/>
        <v>1954.8821104685148</v>
      </c>
      <c r="AA195" s="358">
        <f t="shared" si="173"/>
        <v>2008.2892649065361</v>
      </c>
      <c r="AB195" s="358">
        <f t="shared" si="173"/>
        <v>1670.2304908889319</v>
      </c>
      <c r="AC195" s="358">
        <f t="shared" si="173"/>
        <v>1724.7111291311548</v>
      </c>
      <c r="AD195" s="358">
        <f t="shared" si="173"/>
        <v>1779.7365737558002</v>
      </c>
      <c r="AE195" s="358">
        <f t="shared" si="173"/>
        <v>1835.3122728266926</v>
      </c>
      <c r="AF195" s="358">
        <f t="shared" si="173"/>
        <v>1891.4437288882918</v>
      </c>
      <c r="AG195" s="358">
        <f t="shared" si="173"/>
        <v>1948.136499510508</v>
      </c>
      <c r="AH195" s="358">
        <f t="shared" si="173"/>
        <v>-15206.433802161053</v>
      </c>
      <c r="AI195" s="358">
        <f t="shared" si="173"/>
        <v>2063.2284931506692</v>
      </c>
      <c r="AJ195" s="358">
        <f t="shared" si="173"/>
        <v>2121.6391114155103</v>
      </c>
      <c r="AK195" s="358">
        <f t="shared" si="173"/>
        <v>2180.6338358629982</v>
      </c>
      <c r="AL195" s="358">
        <f t="shared" si="173"/>
        <v>2240.2185075549642</v>
      </c>
      <c r="AM195" s="358">
        <f t="shared" si="173"/>
        <v>2300.399025963844</v>
      </c>
    </row>
    <row r="196" spans="1:39" ht="15.6" hidden="1" outlineLevel="1" x14ac:dyDescent="0.3">
      <c r="A196" s="99"/>
      <c r="B196" s="104"/>
      <c r="C196" s="99"/>
      <c r="D196" s="104"/>
      <c r="E196" s="99"/>
      <c r="F196" s="104"/>
      <c r="G196" s="99"/>
      <c r="H196" s="104"/>
      <c r="I196" s="99"/>
      <c r="J196" s="104"/>
      <c r="K196" s="99"/>
      <c r="L196" s="104"/>
      <c r="M196" s="99"/>
      <c r="N196" s="104"/>
      <c r="O196" s="99"/>
      <c r="P196" s="104"/>
      <c r="Q196" s="99"/>
      <c r="R196" s="104"/>
      <c r="S196" s="99"/>
      <c r="T196" s="104"/>
      <c r="U196" s="99"/>
      <c r="V196" s="104"/>
      <c r="W196" s="99"/>
      <c r="X196" s="104"/>
      <c r="Y196" s="99"/>
      <c r="Z196" s="104"/>
      <c r="AA196" s="99"/>
      <c r="AB196" s="104"/>
      <c r="AC196" s="99"/>
      <c r="AD196" s="104"/>
      <c r="AE196" s="99"/>
      <c r="AF196" s="104"/>
      <c r="AG196" s="99"/>
      <c r="AH196" s="104"/>
      <c r="AI196" s="99"/>
      <c r="AJ196" s="104"/>
      <c r="AK196" s="99"/>
      <c r="AL196" s="104"/>
      <c r="AM196" s="99"/>
    </row>
    <row r="197" spans="1:39" ht="15.6" hidden="1" outlineLevel="1" x14ac:dyDescent="0.3">
      <c r="A197" s="96" t="s">
        <v>105</v>
      </c>
      <c r="B197" s="97"/>
      <c r="C197" s="96"/>
      <c r="D197" s="97"/>
      <c r="E197" s="96"/>
      <c r="F197" s="97"/>
      <c r="G197" s="96"/>
      <c r="H197" s="97"/>
      <c r="I197" s="96"/>
      <c r="J197" s="97"/>
      <c r="K197" s="96"/>
      <c r="L197" s="97"/>
      <c r="M197" s="96"/>
      <c r="N197" s="97"/>
      <c r="O197" s="96"/>
      <c r="P197" s="97"/>
      <c r="Q197" s="96"/>
      <c r="R197" s="97"/>
      <c r="S197" s="96"/>
      <c r="T197" s="97"/>
      <c r="U197" s="96"/>
      <c r="V197" s="97"/>
      <c r="W197" s="96"/>
      <c r="X197" s="97"/>
      <c r="Y197" s="96"/>
      <c r="Z197" s="97"/>
      <c r="AA197" s="96"/>
      <c r="AB197" s="97"/>
      <c r="AC197" s="96"/>
      <c r="AD197" s="97"/>
      <c r="AE197" s="96"/>
      <c r="AF197" s="97"/>
      <c r="AG197" s="96"/>
      <c r="AH197" s="97"/>
      <c r="AI197" s="96"/>
      <c r="AJ197" s="97"/>
      <c r="AK197" s="96"/>
      <c r="AL197" s="97"/>
      <c r="AM197" s="96"/>
    </row>
    <row r="198" spans="1:39" ht="15.6" hidden="1" outlineLevel="1" x14ac:dyDescent="0.3">
      <c r="A198" s="97" t="s">
        <v>106</v>
      </c>
      <c r="B198" s="97"/>
      <c r="C198" s="97"/>
      <c r="D198" s="128">
        <v>0</v>
      </c>
      <c r="E198" s="128">
        <v>0</v>
      </c>
      <c r="F198" s="128">
        <v>0</v>
      </c>
      <c r="G198" s="128">
        <v>0</v>
      </c>
      <c r="H198" s="128">
        <v>0</v>
      </c>
      <c r="I198" s="128">
        <v>0</v>
      </c>
      <c r="J198" s="128">
        <v>0</v>
      </c>
      <c r="K198" s="128">
        <v>0</v>
      </c>
      <c r="L198" s="128">
        <v>0</v>
      </c>
      <c r="M198" s="128">
        <v>0</v>
      </c>
      <c r="N198" s="128">
        <v>0</v>
      </c>
      <c r="O198" s="128">
        <v>0</v>
      </c>
      <c r="P198" s="128">
        <v>0</v>
      </c>
      <c r="Q198" s="128">
        <v>0</v>
      </c>
      <c r="R198" s="128">
        <v>0</v>
      </c>
      <c r="S198" s="128">
        <v>0</v>
      </c>
      <c r="T198" s="128">
        <v>0</v>
      </c>
      <c r="U198" s="128">
        <v>0</v>
      </c>
      <c r="V198" s="128">
        <v>0</v>
      </c>
      <c r="W198" s="128">
        <v>0</v>
      </c>
      <c r="X198" s="128">
        <v>0</v>
      </c>
      <c r="Y198" s="128">
        <v>0</v>
      </c>
      <c r="Z198" s="128">
        <v>0</v>
      </c>
      <c r="AA198" s="128">
        <v>0</v>
      </c>
      <c r="AB198" s="128">
        <v>0</v>
      </c>
      <c r="AC198" s="128">
        <v>0</v>
      </c>
      <c r="AD198" s="128">
        <v>0</v>
      </c>
      <c r="AE198" s="128">
        <v>0</v>
      </c>
      <c r="AF198" s="128">
        <v>0</v>
      </c>
      <c r="AG198" s="128">
        <v>0</v>
      </c>
      <c r="AH198" s="128">
        <v>0</v>
      </c>
      <c r="AI198" s="128">
        <v>0</v>
      </c>
      <c r="AJ198" s="128">
        <v>0</v>
      </c>
      <c r="AK198" s="128">
        <v>0</v>
      </c>
      <c r="AL198" s="128">
        <v>0</v>
      </c>
      <c r="AM198" s="128">
        <v>0</v>
      </c>
    </row>
    <row r="199" spans="1:39" ht="15.6" hidden="1" outlineLevel="1" x14ac:dyDescent="0.3">
      <c r="A199" s="100" t="s">
        <v>107</v>
      </c>
      <c r="B199" s="103"/>
      <c r="C199" s="100"/>
      <c r="D199" s="361">
        <f>SUM(D198)</f>
        <v>0</v>
      </c>
      <c r="E199" s="358">
        <f>SUM(E198)</f>
        <v>0</v>
      </c>
      <c r="F199" s="361">
        <f t="shared" ref="F199:AM199" si="174">SUM(F198)</f>
        <v>0</v>
      </c>
      <c r="G199" s="358">
        <f t="shared" si="174"/>
        <v>0</v>
      </c>
      <c r="H199" s="361">
        <f t="shared" si="174"/>
        <v>0</v>
      </c>
      <c r="I199" s="358">
        <f t="shared" si="174"/>
        <v>0</v>
      </c>
      <c r="J199" s="361">
        <f t="shared" si="174"/>
        <v>0</v>
      </c>
      <c r="K199" s="358">
        <f t="shared" si="174"/>
        <v>0</v>
      </c>
      <c r="L199" s="361">
        <f t="shared" si="174"/>
        <v>0</v>
      </c>
      <c r="M199" s="358">
        <f t="shared" si="174"/>
        <v>0</v>
      </c>
      <c r="N199" s="361">
        <f t="shared" si="174"/>
        <v>0</v>
      </c>
      <c r="O199" s="358">
        <f t="shared" si="174"/>
        <v>0</v>
      </c>
      <c r="P199" s="361">
        <f t="shared" si="174"/>
        <v>0</v>
      </c>
      <c r="Q199" s="358">
        <f t="shared" si="174"/>
        <v>0</v>
      </c>
      <c r="R199" s="361">
        <f t="shared" si="174"/>
        <v>0</v>
      </c>
      <c r="S199" s="358">
        <f t="shared" si="174"/>
        <v>0</v>
      </c>
      <c r="T199" s="361">
        <f t="shared" si="174"/>
        <v>0</v>
      </c>
      <c r="U199" s="358">
        <f t="shared" si="174"/>
        <v>0</v>
      </c>
      <c r="V199" s="361">
        <f t="shared" si="174"/>
        <v>0</v>
      </c>
      <c r="W199" s="358">
        <f t="shared" si="174"/>
        <v>0</v>
      </c>
      <c r="X199" s="361">
        <f t="shared" si="174"/>
        <v>0</v>
      </c>
      <c r="Y199" s="358">
        <f t="shared" si="174"/>
        <v>0</v>
      </c>
      <c r="Z199" s="361">
        <f t="shared" si="174"/>
        <v>0</v>
      </c>
      <c r="AA199" s="358">
        <f t="shared" si="174"/>
        <v>0</v>
      </c>
      <c r="AB199" s="361">
        <f t="shared" si="174"/>
        <v>0</v>
      </c>
      <c r="AC199" s="358">
        <f t="shared" si="174"/>
        <v>0</v>
      </c>
      <c r="AD199" s="361">
        <f t="shared" si="174"/>
        <v>0</v>
      </c>
      <c r="AE199" s="358">
        <f t="shared" si="174"/>
        <v>0</v>
      </c>
      <c r="AF199" s="361">
        <f t="shared" si="174"/>
        <v>0</v>
      </c>
      <c r="AG199" s="358">
        <f t="shared" si="174"/>
        <v>0</v>
      </c>
      <c r="AH199" s="361">
        <f t="shared" si="174"/>
        <v>0</v>
      </c>
      <c r="AI199" s="358">
        <f t="shared" si="174"/>
        <v>0</v>
      </c>
      <c r="AJ199" s="361">
        <f t="shared" si="174"/>
        <v>0</v>
      </c>
      <c r="AK199" s="358">
        <f t="shared" si="174"/>
        <v>0</v>
      </c>
      <c r="AL199" s="361">
        <f t="shared" si="174"/>
        <v>0</v>
      </c>
      <c r="AM199" s="358">
        <f t="shared" si="174"/>
        <v>0</v>
      </c>
    </row>
    <row r="200" spans="1:39" ht="15.6" hidden="1" outlineLevel="1" x14ac:dyDescent="0.3">
      <c r="A200" s="99"/>
      <c r="B200" s="104"/>
      <c r="C200" s="99"/>
      <c r="D200" s="104"/>
      <c r="E200" s="99"/>
      <c r="F200" s="104"/>
      <c r="G200" s="99"/>
      <c r="H200" s="104"/>
      <c r="I200" s="99"/>
      <c r="J200" s="104"/>
      <c r="K200" s="99"/>
      <c r="L200" s="104"/>
      <c r="M200" s="99"/>
      <c r="N200" s="104"/>
      <c r="O200" s="99"/>
      <c r="P200" s="104"/>
      <c r="Q200" s="99"/>
      <c r="R200" s="104"/>
      <c r="S200" s="99"/>
      <c r="T200" s="104"/>
      <c r="U200" s="99"/>
      <c r="V200" s="104"/>
      <c r="W200" s="99"/>
      <c r="X200" s="104"/>
      <c r="Y200" s="99"/>
      <c r="Z200" s="104"/>
      <c r="AA200" s="99"/>
      <c r="AB200" s="104"/>
      <c r="AC200" s="99"/>
      <c r="AD200" s="104"/>
      <c r="AE200" s="99"/>
      <c r="AF200" s="104"/>
      <c r="AG200" s="99"/>
      <c r="AH200" s="104"/>
      <c r="AI200" s="99"/>
      <c r="AJ200" s="104"/>
      <c r="AK200" s="99"/>
      <c r="AL200" s="104"/>
      <c r="AM200" s="99"/>
    </row>
    <row r="201" spans="1:39" ht="15.6" hidden="1" outlineLevel="1" x14ac:dyDescent="0.3">
      <c r="A201" s="96" t="s">
        <v>108</v>
      </c>
      <c r="B201" s="97"/>
      <c r="C201" s="96"/>
      <c r="D201" s="97"/>
      <c r="E201" s="96"/>
      <c r="F201" s="97"/>
      <c r="G201" s="96"/>
      <c r="H201" s="97"/>
      <c r="I201" s="96"/>
      <c r="J201" s="97"/>
      <c r="K201" s="96"/>
      <c r="L201" s="97"/>
      <c r="M201" s="96"/>
      <c r="N201" s="97"/>
      <c r="O201" s="96"/>
      <c r="P201" s="97"/>
      <c r="Q201" s="96"/>
      <c r="R201" s="97"/>
      <c r="S201" s="96"/>
      <c r="T201" s="97"/>
      <c r="U201" s="96"/>
      <c r="V201" s="97"/>
      <c r="W201" s="96"/>
      <c r="X201" s="97"/>
      <c r="Y201" s="96"/>
      <c r="Z201" s="97"/>
      <c r="AA201" s="96"/>
      <c r="AB201" s="97"/>
      <c r="AC201" s="96"/>
      <c r="AD201" s="97"/>
      <c r="AE201" s="96"/>
      <c r="AF201" s="97"/>
      <c r="AG201" s="96"/>
      <c r="AH201" s="97"/>
      <c r="AI201" s="96"/>
      <c r="AJ201" s="97"/>
      <c r="AK201" s="96"/>
      <c r="AL201" s="97"/>
      <c r="AM201" s="96"/>
    </row>
    <row r="202" spans="1:39" ht="15.6" hidden="1" outlineLevel="1" x14ac:dyDescent="0.3">
      <c r="A202" s="97" t="s">
        <v>109</v>
      </c>
      <c r="B202" s="97"/>
      <c r="C202" s="97"/>
      <c r="D202" s="128">
        <v>0</v>
      </c>
      <c r="E202" s="128">
        <v>0</v>
      </c>
      <c r="F202" s="128">
        <v>0</v>
      </c>
      <c r="G202" s="128">
        <v>0</v>
      </c>
      <c r="H202" s="128">
        <v>0</v>
      </c>
      <c r="I202" s="128">
        <v>0</v>
      </c>
      <c r="J202" s="128">
        <v>0</v>
      </c>
      <c r="K202" s="128">
        <v>0</v>
      </c>
      <c r="L202" s="128">
        <v>0</v>
      </c>
      <c r="M202" s="128">
        <v>0</v>
      </c>
      <c r="N202" s="128">
        <v>0</v>
      </c>
      <c r="O202" s="128">
        <v>0</v>
      </c>
      <c r="P202" s="128">
        <v>0</v>
      </c>
      <c r="Q202" s="128">
        <v>0</v>
      </c>
      <c r="R202" s="128">
        <v>0</v>
      </c>
      <c r="S202" s="128">
        <v>0</v>
      </c>
      <c r="T202" s="128">
        <v>0</v>
      </c>
      <c r="U202" s="128">
        <v>0</v>
      </c>
      <c r="V202" s="128">
        <v>0</v>
      </c>
      <c r="W202" s="128">
        <v>0</v>
      </c>
      <c r="X202" s="128">
        <v>0</v>
      </c>
      <c r="Y202" s="128">
        <v>0</v>
      </c>
      <c r="Z202" s="128">
        <v>0</v>
      </c>
      <c r="AA202" s="128">
        <v>0</v>
      </c>
      <c r="AB202" s="128">
        <v>0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</row>
    <row r="203" spans="1:39" ht="15.6" hidden="1" outlineLevel="1" x14ac:dyDescent="0.3">
      <c r="A203" s="97" t="s">
        <v>110</v>
      </c>
      <c r="B203" s="97"/>
      <c r="C203" s="97"/>
      <c r="D203" s="242">
        <f>B38</f>
        <v>55000</v>
      </c>
      <c r="E203" s="128">
        <v>0</v>
      </c>
      <c r="F203" s="128">
        <v>0</v>
      </c>
      <c r="G203" s="128">
        <v>0</v>
      </c>
      <c r="H203" s="128">
        <v>0</v>
      </c>
      <c r="I203" s="128">
        <v>0</v>
      </c>
      <c r="J203" s="128">
        <v>0</v>
      </c>
      <c r="K203" s="128">
        <v>0</v>
      </c>
      <c r="L203" s="128">
        <v>0</v>
      </c>
      <c r="M203" s="128">
        <v>0</v>
      </c>
      <c r="N203" s="128">
        <v>0</v>
      </c>
      <c r="O203" s="128">
        <v>0</v>
      </c>
      <c r="P203" s="128">
        <v>0</v>
      </c>
      <c r="Q203" s="128">
        <v>0</v>
      </c>
      <c r="R203" s="128">
        <v>0</v>
      </c>
      <c r="S203" s="128">
        <v>0</v>
      </c>
      <c r="T203" s="128">
        <v>0</v>
      </c>
      <c r="U203" s="128">
        <v>0</v>
      </c>
      <c r="V203" s="128">
        <v>0</v>
      </c>
      <c r="W203" s="128">
        <v>0</v>
      </c>
      <c r="X203" s="128">
        <v>0</v>
      </c>
      <c r="Y203" s="128">
        <v>0</v>
      </c>
      <c r="Z203" s="128">
        <v>0</v>
      </c>
      <c r="AA203" s="128">
        <v>0</v>
      </c>
      <c r="AB203" s="128">
        <v>0</v>
      </c>
      <c r="AC203" s="128">
        <v>0</v>
      </c>
      <c r="AD203" s="128">
        <v>0</v>
      </c>
      <c r="AE203" s="128">
        <v>0</v>
      </c>
      <c r="AF203" s="128">
        <v>0</v>
      </c>
      <c r="AG203" s="128">
        <v>0</v>
      </c>
      <c r="AH203" s="128">
        <v>0</v>
      </c>
      <c r="AI203" s="128">
        <v>0</v>
      </c>
      <c r="AJ203" s="128">
        <v>0</v>
      </c>
      <c r="AK203" s="128">
        <v>0</v>
      </c>
      <c r="AL203" s="128">
        <v>0</v>
      </c>
      <c r="AM203" s="128">
        <v>0</v>
      </c>
    </row>
    <row r="204" spans="1:39" ht="15.6" hidden="1" outlineLevel="1" x14ac:dyDescent="0.3">
      <c r="A204" s="100" t="s">
        <v>111</v>
      </c>
      <c r="B204" s="103"/>
      <c r="C204" s="100"/>
      <c r="D204" s="358">
        <f>SUM(D202:D203)</f>
        <v>55000</v>
      </c>
      <c r="E204" s="358">
        <f>SUM(E202:E203)</f>
        <v>0</v>
      </c>
      <c r="F204" s="358">
        <f t="shared" ref="F204:AM204" si="175">SUM(F202:F203)</f>
        <v>0</v>
      </c>
      <c r="G204" s="358">
        <f t="shared" si="175"/>
        <v>0</v>
      </c>
      <c r="H204" s="358">
        <f t="shared" si="175"/>
        <v>0</v>
      </c>
      <c r="I204" s="358">
        <f t="shared" si="175"/>
        <v>0</v>
      </c>
      <c r="J204" s="358">
        <f t="shared" si="175"/>
        <v>0</v>
      </c>
      <c r="K204" s="358">
        <f t="shared" si="175"/>
        <v>0</v>
      </c>
      <c r="L204" s="358">
        <f t="shared" si="175"/>
        <v>0</v>
      </c>
      <c r="M204" s="358">
        <f t="shared" si="175"/>
        <v>0</v>
      </c>
      <c r="N204" s="358">
        <f t="shared" si="175"/>
        <v>0</v>
      </c>
      <c r="O204" s="358">
        <f t="shared" si="175"/>
        <v>0</v>
      </c>
      <c r="P204" s="358">
        <f t="shared" si="175"/>
        <v>0</v>
      </c>
      <c r="Q204" s="358">
        <f t="shared" si="175"/>
        <v>0</v>
      </c>
      <c r="R204" s="358">
        <f t="shared" si="175"/>
        <v>0</v>
      </c>
      <c r="S204" s="358">
        <f t="shared" si="175"/>
        <v>0</v>
      </c>
      <c r="T204" s="358">
        <f t="shared" si="175"/>
        <v>0</v>
      </c>
      <c r="U204" s="358">
        <f t="shared" si="175"/>
        <v>0</v>
      </c>
      <c r="V204" s="358">
        <f t="shared" si="175"/>
        <v>0</v>
      </c>
      <c r="W204" s="358">
        <f t="shared" si="175"/>
        <v>0</v>
      </c>
      <c r="X204" s="358">
        <f t="shared" si="175"/>
        <v>0</v>
      </c>
      <c r="Y204" s="358">
        <f t="shared" si="175"/>
        <v>0</v>
      </c>
      <c r="Z204" s="358">
        <f t="shared" si="175"/>
        <v>0</v>
      </c>
      <c r="AA204" s="358">
        <f t="shared" si="175"/>
        <v>0</v>
      </c>
      <c r="AB204" s="358">
        <f t="shared" si="175"/>
        <v>0</v>
      </c>
      <c r="AC204" s="358">
        <f t="shared" si="175"/>
        <v>0</v>
      </c>
      <c r="AD204" s="358">
        <f t="shared" si="175"/>
        <v>0</v>
      </c>
      <c r="AE204" s="358">
        <f t="shared" si="175"/>
        <v>0</v>
      </c>
      <c r="AF204" s="358">
        <f t="shared" si="175"/>
        <v>0</v>
      </c>
      <c r="AG204" s="358">
        <f t="shared" si="175"/>
        <v>0</v>
      </c>
      <c r="AH204" s="358">
        <f t="shared" si="175"/>
        <v>0</v>
      </c>
      <c r="AI204" s="358">
        <f t="shared" si="175"/>
        <v>0</v>
      </c>
      <c r="AJ204" s="358">
        <f t="shared" si="175"/>
        <v>0</v>
      </c>
      <c r="AK204" s="358">
        <f t="shared" si="175"/>
        <v>0</v>
      </c>
      <c r="AL204" s="358">
        <f t="shared" si="175"/>
        <v>0</v>
      </c>
      <c r="AM204" s="358">
        <f t="shared" si="175"/>
        <v>0</v>
      </c>
    </row>
    <row r="205" spans="1:39" ht="15.6" hidden="1" outlineLevel="1" x14ac:dyDescent="0.3">
      <c r="A205" s="99"/>
      <c r="B205" s="104"/>
      <c r="C205" s="99"/>
      <c r="D205" s="104"/>
      <c r="E205" s="99"/>
      <c r="F205" s="104"/>
      <c r="G205" s="99"/>
      <c r="H205" s="104"/>
      <c r="I205" s="99"/>
      <c r="J205" s="104"/>
      <c r="K205" s="99"/>
      <c r="L205" s="104"/>
      <c r="M205" s="99"/>
      <c r="N205" s="104"/>
      <c r="O205" s="99"/>
      <c r="P205" s="104"/>
      <c r="Q205" s="99"/>
      <c r="R205" s="104"/>
      <c r="S205" s="99"/>
      <c r="T205" s="104"/>
      <c r="U205" s="99"/>
      <c r="V205" s="104"/>
      <c r="W205" s="99"/>
      <c r="X205" s="104"/>
      <c r="Y205" s="99"/>
      <c r="Z205" s="104"/>
      <c r="AA205" s="99"/>
      <c r="AB205" s="104"/>
      <c r="AC205" s="99"/>
      <c r="AD205" s="104"/>
      <c r="AE205" s="99"/>
      <c r="AF205" s="104"/>
      <c r="AG205" s="99"/>
      <c r="AH205" s="104"/>
      <c r="AI205" s="99"/>
      <c r="AJ205" s="104"/>
      <c r="AK205" s="99"/>
      <c r="AL205" s="104"/>
      <c r="AM205" s="99"/>
    </row>
    <row r="206" spans="1:39" ht="15.6" hidden="1" outlineLevel="1" x14ac:dyDescent="0.3">
      <c r="A206" s="97" t="s">
        <v>112</v>
      </c>
      <c r="B206" s="97"/>
      <c r="C206" s="97"/>
      <c r="D206" s="242">
        <f>D195+D199+D204</f>
        <v>39043.047194666666</v>
      </c>
      <c r="E206" s="242">
        <f>E195+E199+E204</f>
        <v>1297.7842999466657</v>
      </c>
      <c r="F206" s="242">
        <f t="shared" ref="F206:AM206" si="176">F195+F199+F204</f>
        <v>1341.1204762794678</v>
      </c>
      <c r="G206" s="242">
        <f t="shared" si="176"/>
        <v>1384.8900143755955</v>
      </c>
      <c r="H206" s="242">
        <f t="shared" si="176"/>
        <v>1429.0972478526837</v>
      </c>
      <c r="I206" s="242">
        <f t="shared" si="176"/>
        <v>1473.7465536645441</v>
      </c>
      <c r="J206" s="242">
        <f t="shared" si="176"/>
        <v>1518.8423525345233</v>
      </c>
      <c r="K206" s="242">
        <f t="shared" si="176"/>
        <v>1564.3891093932016</v>
      </c>
      <c r="L206" s="242">
        <f t="shared" si="176"/>
        <v>1610.391333820467</v>
      </c>
      <c r="M206" s="242">
        <f t="shared" si="176"/>
        <v>1656.8535804920043</v>
      </c>
      <c r="N206" s="242">
        <f t="shared" si="176"/>
        <v>1703.7804496302592</v>
      </c>
      <c r="O206" s="242">
        <f t="shared" si="176"/>
        <v>-15460.653412540105</v>
      </c>
      <c r="P206" s="242">
        <f t="shared" si="176"/>
        <v>1449.0466866678262</v>
      </c>
      <c r="Q206" s="242">
        <f t="shared" si="176"/>
        <v>1497.3954868678375</v>
      </c>
      <c r="R206" s="242">
        <f t="shared" si="176"/>
        <v>1546.2277750698513</v>
      </c>
      <c r="S206" s="242">
        <f t="shared" si="176"/>
        <v>1595.5483861538814</v>
      </c>
      <c r="T206" s="242">
        <f t="shared" si="176"/>
        <v>1645.3622033487545</v>
      </c>
      <c r="U206" s="242">
        <f t="shared" si="176"/>
        <v>1695.6741587155748</v>
      </c>
      <c r="V206" s="242">
        <f t="shared" si="176"/>
        <v>1746.4892336360635</v>
      </c>
      <c r="W206" s="242">
        <f t="shared" si="176"/>
        <v>1797.8124593057573</v>
      </c>
      <c r="X206" s="242">
        <f t="shared" si="176"/>
        <v>1849.648917232149</v>
      </c>
      <c r="Y206" s="242">
        <f t="shared" si="176"/>
        <v>-15309.826260262194</v>
      </c>
      <c r="Z206" s="242">
        <f t="shared" si="176"/>
        <v>1954.8821104685148</v>
      </c>
      <c r="AA206" s="242">
        <f t="shared" si="176"/>
        <v>2008.2892649065361</v>
      </c>
      <c r="AB206" s="242">
        <f t="shared" si="176"/>
        <v>1670.2304908889319</v>
      </c>
      <c r="AC206" s="242">
        <f t="shared" si="176"/>
        <v>1724.7111291311548</v>
      </c>
      <c r="AD206" s="242">
        <f t="shared" si="176"/>
        <v>1779.7365737558002</v>
      </c>
      <c r="AE206" s="242">
        <f t="shared" si="176"/>
        <v>1835.3122728266926</v>
      </c>
      <c r="AF206" s="242">
        <f t="shared" si="176"/>
        <v>1891.4437288882918</v>
      </c>
      <c r="AG206" s="242">
        <f t="shared" si="176"/>
        <v>1948.136499510508</v>
      </c>
      <c r="AH206" s="242">
        <f t="shared" si="176"/>
        <v>-15206.433802161053</v>
      </c>
      <c r="AI206" s="242">
        <f t="shared" si="176"/>
        <v>2063.2284931506692</v>
      </c>
      <c r="AJ206" s="242">
        <f t="shared" si="176"/>
        <v>2121.6391114155103</v>
      </c>
      <c r="AK206" s="242">
        <f t="shared" si="176"/>
        <v>2180.6338358629982</v>
      </c>
      <c r="AL206" s="242">
        <f t="shared" si="176"/>
        <v>2240.2185075549642</v>
      </c>
      <c r="AM206" s="242">
        <f t="shared" si="176"/>
        <v>2300.399025963844</v>
      </c>
    </row>
    <row r="207" spans="1:39" ht="15.6" hidden="1" outlineLevel="1" x14ac:dyDescent="0.3">
      <c r="A207" s="97" t="s">
        <v>113</v>
      </c>
      <c r="B207" s="97"/>
      <c r="C207" s="97"/>
      <c r="D207" s="128">
        <v>0</v>
      </c>
      <c r="E207" s="242">
        <f>D208</f>
        <v>39043.047194666666</v>
      </c>
      <c r="F207" s="242">
        <f t="shared" ref="F207:AM207" si="177">E208</f>
        <v>40340.831494613332</v>
      </c>
      <c r="G207" s="242">
        <f t="shared" si="177"/>
        <v>41681.951970892798</v>
      </c>
      <c r="H207" s="242">
        <f t="shared" si="177"/>
        <v>43066.841985268395</v>
      </c>
      <c r="I207" s="242">
        <f t="shared" si="177"/>
        <v>44495.939233121077</v>
      </c>
      <c r="J207" s="242">
        <f t="shared" si="177"/>
        <v>45969.685786785623</v>
      </c>
      <c r="K207" s="242">
        <f t="shared" si="177"/>
        <v>47488.528139320144</v>
      </c>
      <c r="L207" s="242">
        <f t="shared" si="177"/>
        <v>49052.917248713347</v>
      </c>
      <c r="M207" s="242">
        <f t="shared" si="177"/>
        <v>50663.308582533813</v>
      </c>
      <c r="N207" s="242">
        <f t="shared" si="177"/>
        <v>52320.162163025816</v>
      </c>
      <c r="O207" s="242">
        <f t="shared" si="177"/>
        <v>54023.942612656072</v>
      </c>
      <c r="P207" s="242">
        <f t="shared" si="177"/>
        <v>38563.289200115963</v>
      </c>
      <c r="Q207" s="242">
        <f t="shared" si="177"/>
        <v>40012.335886783789</v>
      </c>
      <c r="R207" s="242">
        <f t="shared" si="177"/>
        <v>41509.731373651623</v>
      </c>
      <c r="S207" s="242">
        <f t="shared" si="177"/>
        <v>43055.959148721471</v>
      </c>
      <c r="T207" s="242">
        <f t="shared" si="177"/>
        <v>44651.507534875353</v>
      </c>
      <c r="U207" s="242">
        <f t="shared" si="177"/>
        <v>46296.869738224108</v>
      </c>
      <c r="V207" s="242">
        <f t="shared" si="177"/>
        <v>47992.543896939686</v>
      </c>
      <c r="W207" s="242">
        <f t="shared" si="177"/>
        <v>49739.03313057575</v>
      </c>
      <c r="X207" s="242">
        <f t="shared" si="177"/>
        <v>51536.845589881508</v>
      </c>
      <c r="Y207" s="242">
        <f t="shared" si="177"/>
        <v>53386.494507113661</v>
      </c>
      <c r="Z207" s="242">
        <f t="shared" si="177"/>
        <v>38076.668246851463</v>
      </c>
      <c r="AA207" s="242">
        <f t="shared" si="177"/>
        <v>40031.550357319975</v>
      </c>
      <c r="AB207" s="242">
        <f t="shared" si="177"/>
        <v>42039.839622226515</v>
      </c>
      <c r="AC207" s="242">
        <f t="shared" si="177"/>
        <v>43710.070113115449</v>
      </c>
      <c r="AD207" s="242">
        <f t="shared" si="177"/>
        <v>45434.781242246601</v>
      </c>
      <c r="AE207" s="242">
        <f t="shared" si="177"/>
        <v>47214.517816002401</v>
      </c>
      <c r="AF207" s="242">
        <f t="shared" si="177"/>
        <v>49049.830088829091</v>
      </c>
      <c r="AG207" s="242">
        <f t="shared" si="177"/>
        <v>50941.273817717381</v>
      </c>
      <c r="AH207" s="242">
        <f t="shared" si="177"/>
        <v>52889.410317227892</v>
      </c>
      <c r="AI207" s="242">
        <f t="shared" si="177"/>
        <v>37682.976515066839</v>
      </c>
      <c r="AJ207" s="242">
        <f t="shared" si="177"/>
        <v>39746.205008217512</v>
      </c>
      <c r="AK207" s="242">
        <f t="shared" si="177"/>
        <v>41867.844119633024</v>
      </c>
      <c r="AL207" s="242">
        <f t="shared" si="177"/>
        <v>44048.477955496026</v>
      </c>
      <c r="AM207" s="242">
        <f t="shared" si="177"/>
        <v>46288.69646305099</v>
      </c>
    </row>
    <row r="208" spans="1:39" ht="15.6" hidden="1" outlineLevel="1" x14ac:dyDescent="0.3">
      <c r="A208" s="100" t="s">
        <v>114</v>
      </c>
      <c r="B208" s="103"/>
      <c r="C208" s="100"/>
      <c r="D208" s="358">
        <f>SUM(D206:D207)</f>
        <v>39043.047194666666</v>
      </c>
      <c r="E208" s="358">
        <f>SUM(E206:E207)</f>
        <v>40340.831494613332</v>
      </c>
      <c r="F208" s="358">
        <f t="shared" ref="F208:AM208" si="178">SUM(F206:F207)</f>
        <v>41681.951970892798</v>
      </c>
      <c r="G208" s="358">
        <f t="shared" si="178"/>
        <v>43066.841985268395</v>
      </c>
      <c r="H208" s="358">
        <f t="shared" si="178"/>
        <v>44495.939233121077</v>
      </c>
      <c r="I208" s="358">
        <f t="shared" si="178"/>
        <v>45969.685786785623</v>
      </c>
      <c r="J208" s="358">
        <f t="shared" si="178"/>
        <v>47488.528139320144</v>
      </c>
      <c r="K208" s="358">
        <f t="shared" si="178"/>
        <v>49052.917248713347</v>
      </c>
      <c r="L208" s="358">
        <f t="shared" si="178"/>
        <v>50663.308582533813</v>
      </c>
      <c r="M208" s="358">
        <f t="shared" si="178"/>
        <v>52320.162163025816</v>
      </c>
      <c r="N208" s="358">
        <f t="shared" si="178"/>
        <v>54023.942612656072</v>
      </c>
      <c r="O208" s="358">
        <f t="shared" si="178"/>
        <v>38563.289200115963</v>
      </c>
      <c r="P208" s="358">
        <f t="shared" si="178"/>
        <v>40012.335886783789</v>
      </c>
      <c r="Q208" s="358">
        <f t="shared" si="178"/>
        <v>41509.731373651623</v>
      </c>
      <c r="R208" s="358">
        <f t="shared" si="178"/>
        <v>43055.959148721471</v>
      </c>
      <c r="S208" s="358">
        <f t="shared" si="178"/>
        <v>44651.507534875353</v>
      </c>
      <c r="T208" s="358">
        <f t="shared" si="178"/>
        <v>46296.869738224108</v>
      </c>
      <c r="U208" s="358">
        <f t="shared" si="178"/>
        <v>47992.543896939686</v>
      </c>
      <c r="V208" s="358">
        <f t="shared" si="178"/>
        <v>49739.03313057575</v>
      </c>
      <c r="W208" s="358">
        <f t="shared" si="178"/>
        <v>51536.845589881508</v>
      </c>
      <c r="X208" s="358">
        <f t="shared" si="178"/>
        <v>53386.494507113661</v>
      </c>
      <c r="Y208" s="358">
        <f t="shared" si="178"/>
        <v>38076.668246851463</v>
      </c>
      <c r="Z208" s="358">
        <f t="shared" si="178"/>
        <v>40031.550357319975</v>
      </c>
      <c r="AA208" s="358">
        <f t="shared" si="178"/>
        <v>42039.839622226515</v>
      </c>
      <c r="AB208" s="358">
        <f t="shared" si="178"/>
        <v>43710.070113115449</v>
      </c>
      <c r="AC208" s="358">
        <f t="shared" si="178"/>
        <v>45434.781242246601</v>
      </c>
      <c r="AD208" s="358">
        <f t="shared" si="178"/>
        <v>47214.517816002401</v>
      </c>
      <c r="AE208" s="358">
        <f t="shared" si="178"/>
        <v>49049.830088829091</v>
      </c>
      <c r="AF208" s="358">
        <f t="shared" si="178"/>
        <v>50941.273817717381</v>
      </c>
      <c r="AG208" s="358">
        <f t="shared" si="178"/>
        <v>52889.410317227892</v>
      </c>
      <c r="AH208" s="358">
        <f t="shared" si="178"/>
        <v>37682.976515066839</v>
      </c>
      <c r="AI208" s="358">
        <f t="shared" si="178"/>
        <v>39746.205008217512</v>
      </c>
      <c r="AJ208" s="358">
        <f t="shared" si="178"/>
        <v>41867.844119633024</v>
      </c>
      <c r="AK208" s="358">
        <f t="shared" si="178"/>
        <v>44048.477955496026</v>
      </c>
      <c r="AL208" s="358">
        <f t="shared" si="178"/>
        <v>46288.69646305099</v>
      </c>
      <c r="AM208" s="358">
        <f t="shared" si="178"/>
        <v>48589.095489014835</v>
      </c>
    </row>
    <row r="209" spans="1:39" hidden="1" outlineLevel="1" x14ac:dyDescent="0.3"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</row>
    <row r="210" spans="1:39" collapsed="1" x14ac:dyDescent="0.3">
      <c r="G210" s="2"/>
      <c r="H210" s="3"/>
      <c r="I210" s="3"/>
      <c r="J210" s="3"/>
      <c r="K210" s="3"/>
      <c r="L210" s="3"/>
    </row>
    <row r="211" spans="1:39" ht="20.399999999999999" x14ac:dyDescent="0.35">
      <c r="A211" s="86" t="s">
        <v>116</v>
      </c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</row>
    <row r="212" spans="1:39" ht="15" hidden="1" outlineLevel="1" thickBot="1" x14ac:dyDescent="0.35">
      <c r="A212" s="82"/>
      <c r="G212" s="2"/>
      <c r="H212" s="3"/>
      <c r="I212" s="3"/>
      <c r="J212" s="3"/>
      <c r="K212" s="3"/>
      <c r="L212" s="3"/>
    </row>
    <row r="213" spans="1:39" ht="16.2" hidden="1" outlineLevel="1" thickBot="1" x14ac:dyDescent="0.35">
      <c r="A213" s="132"/>
      <c r="B213" s="132"/>
      <c r="C213" s="132"/>
      <c r="D213" s="133" t="s">
        <v>6</v>
      </c>
      <c r="E213" s="133" t="s">
        <v>7</v>
      </c>
      <c r="F213" s="133" t="s">
        <v>8</v>
      </c>
      <c r="G213" s="132"/>
      <c r="H213" s="132"/>
      <c r="I213" s="134"/>
      <c r="J213" s="135"/>
      <c r="K213" s="135"/>
      <c r="L213" s="135"/>
      <c r="M213" s="135" t="s">
        <v>131</v>
      </c>
      <c r="N213" s="135"/>
      <c r="O213" s="135"/>
      <c r="P213" s="135"/>
      <c r="Q213" s="136"/>
      <c r="R213" s="12"/>
      <c r="S213" s="12"/>
      <c r="T213" s="12"/>
      <c r="U213" s="12"/>
    </row>
    <row r="214" spans="1:39" ht="15.6" hidden="1" outlineLevel="1" x14ac:dyDescent="0.3">
      <c r="A214" s="132"/>
      <c r="B214" s="132"/>
      <c r="C214" s="132"/>
      <c r="D214" s="378">
        <f>J25</f>
        <v>1000</v>
      </c>
      <c r="E214" s="378">
        <f t="shared" ref="E214:F214" si="179">K25</f>
        <v>3000</v>
      </c>
      <c r="F214" s="378">
        <f t="shared" si="179"/>
        <v>5000</v>
      </c>
      <c r="G214" s="132"/>
      <c r="H214" s="132"/>
      <c r="I214" s="137" t="s">
        <v>124</v>
      </c>
      <c r="J214" s="138"/>
      <c r="K214" s="139"/>
      <c r="L214" s="139" t="s">
        <v>125</v>
      </c>
      <c r="M214" s="140"/>
      <c r="N214" s="158"/>
      <c r="O214" s="163"/>
      <c r="P214" s="164" t="s">
        <v>126</v>
      </c>
      <c r="Q214" s="165"/>
    </row>
    <row r="215" spans="1:39" ht="15.6" hidden="1" outlineLevel="1" x14ac:dyDescent="0.3">
      <c r="A215" s="141" t="s">
        <v>118</v>
      </c>
      <c r="B215" s="142"/>
      <c r="C215" s="142"/>
      <c r="D215" s="362">
        <f>P28</f>
        <v>18</v>
      </c>
      <c r="E215" s="362">
        <f>Q28</f>
        <v>18</v>
      </c>
      <c r="F215" s="362">
        <f>R28</f>
        <v>18</v>
      </c>
      <c r="G215" s="143"/>
      <c r="H215" s="144"/>
      <c r="I215" s="145"/>
      <c r="J215" s="146"/>
      <c r="K215" s="147" t="str">
        <f t="shared" ref="K215:M216" si="180">J24</f>
        <v>QTY  1</v>
      </c>
      <c r="L215" s="147" t="str">
        <f t="shared" si="180"/>
        <v>QTY  2</v>
      </c>
      <c r="M215" s="147" t="str">
        <f t="shared" si="180"/>
        <v>QTY  3</v>
      </c>
      <c r="N215" s="146"/>
      <c r="O215" s="159" t="str">
        <f>J24</f>
        <v>QTY  1</v>
      </c>
      <c r="P215" s="147" t="str">
        <f>K24</f>
        <v>QTY  2</v>
      </c>
      <c r="Q215" s="166" t="str">
        <f>L24</f>
        <v>QTY  3</v>
      </c>
    </row>
    <row r="216" spans="1:39" ht="15.6" hidden="1" outlineLevel="1" x14ac:dyDescent="0.3">
      <c r="A216" s="132"/>
      <c r="B216" s="148"/>
      <c r="C216" s="148"/>
      <c r="D216" s="148"/>
      <c r="E216" s="148"/>
      <c r="F216" s="148"/>
      <c r="G216" s="143"/>
      <c r="H216" s="144"/>
      <c r="I216" s="161"/>
      <c r="J216" s="162"/>
      <c r="K216" s="363">
        <f t="shared" si="180"/>
        <v>1000</v>
      </c>
      <c r="L216" s="363">
        <f t="shared" si="180"/>
        <v>3000</v>
      </c>
      <c r="M216" s="363">
        <f t="shared" si="180"/>
        <v>5000</v>
      </c>
      <c r="N216" s="162"/>
      <c r="O216" s="364">
        <f>P28</f>
        <v>18</v>
      </c>
      <c r="P216" s="364">
        <f>Q28</f>
        <v>18</v>
      </c>
      <c r="Q216" s="365">
        <f>R28</f>
        <v>18</v>
      </c>
    </row>
    <row r="217" spans="1:39" ht="15.6" hidden="1" outlineLevel="1" x14ac:dyDescent="0.3">
      <c r="A217" s="141" t="s">
        <v>117</v>
      </c>
      <c r="B217" s="142"/>
      <c r="C217" s="142"/>
      <c r="D217" s="142"/>
      <c r="E217" s="142"/>
      <c r="F217" s="142"/>
      <c r="G217" s="143"/>
      <c r="H217" s="144"/>
      <c r="I217" s="167"/>
      <c r="J217" s="15"/>
      <c r="K217" s="15"/>
      <c r="L217" s="15"/>
      <c r="M217" s="15"/>
      <c r="N217" s="15"/>
      <c r="O217" s="15"/>
      <c r="P217" s="15"/>
      <c r="Q217" s="168"/>
    </row>
    <row r="218" spans="1:39" ht="15.6" hidden="1" outlineLevel="1" x14ac:dyDescent="0.3">
      <c r="A218" s="132" t="s">
        <v>15</v>
      </c>
      <c r="B218" s="148"/>
      <c r="C218" s="148"/>
      <c r="D218" s="366">
        <f>C28</f>
        <v>1.88</v>
      </c>
      <c r="E218" s="366">
        <f>D28</f>
        <v>1.83</v>
      </c>
      <c r="F218" s="366">
        <f>E28</f>
        <v>1.81</v>
      </c>
      <c r="G218" s="143"/>
      <c r="H218" s="144"/>
      <c r="I218" s="149">
        <v>0</v>
      </c>
      <c r="J218" s="150"/>
      <c r="K218" s="367">
        <f t="shared" ref="K218" si="181">TRUNC(($D$235/($D$215-$D$227))+I218)</f>
        <v>659</v>
      </c>
      <c r="L218" s="367">
        <f t="shared" ref="L218" si="182">TRUNC(($E$235/($E$215-$E$227))+I218)</f>
        <v>573</v>
      </c>
      <c r="M218" s="367">
        <f t="shared" ref="M218" si="183">TRUNC(($F$235/($F$215-$F$227))+I218)</f>
        <v>559</v>
      </c>
      <c r="N218" s="150"/>
      <c r="O218" s="369">
        <f t="shared" ref="O218" si="184">$O$216*K218</f>
        <v>11862</v>
      </c>
      <c r="P218" s="369">
        <f>$P$216*L218</f>
        <v>10314</v>
      </c>
      <c r="Q218" s="370">
        <f t="shared" ref="Q218" si="185">$Q$216*M218</f>
        <v>10062</v>
      </c>
    </row>
    <row r="219" spans="1:39" ht="15.6" hidden="1" outlineLevel="1" x14ac:dyDescent="0.3">
      <c r="A219" s="132" t="s">
        <v>20</v>
      </c>
      <c r="B219" s="148"/>
      <c r="C219" s="148"/>
      <c r="D219" s="148"/>
      <c r="E219" s="148"/>
      <c r="F219" s="148"/>
      <c r="G219" s="143"/>
      <c r="H219" s="144"/>
      <c r="I219" s="160">
        <f t="shared" ref="I219:I224" si="186">I218+2500</f>
        <v>2500</v>
      </c>
      <c r="J219" s="150"/>
      <c r="K219" s="367">
        <f t="shared" ref="K219:K224" si="187">TRUNC(($D$235/($D$215-$D$227))+I219)</f>
        <v>3159</v>
      </c>
      <c r="L219" s="367">
        <f t="shared" ref="L219:L224" si="188">TRUNC(($E$235/($E$215-$E$227))+I219)</f>
        <v>3073</v>
      </c>
      <c r="M219" s="367">
        <f t="shared" ref="M219:M224" si="189">TRUNC(($F$235/($F$215-$F$227))+I219)</f>
        <v>3059</v>
      </c>
      <c r="N219" s="150"/>
      <c r="O219" s="369">
        <f t="shared" ref="O219:O224" si="190">$O$216*K219</f>
        <v>56862</v>
      </c>
      <c r="P219" s="369">
        <f>$P$216*L219</f>
        <v>55314</v>
      </c>
      <c r="Q219" s="370">
        <f t="shared" ref="Q219:Q224" si="191">$Q$216*M219</f>
        <v>55062</v>
      </c>
    </row>
    <row r="220" spans="1:39" ht="15.6" hidden="1" outlineLevel="1" x14ac:dyDescent="0.3">
      <c r="A220" s="132" t="s">
        <v>23</v>
      </c>
      <c r="B220" s="148"/>
      <c r="C220" s="148"/>
      <c r="D220" s="366">
        <f>I28</f>
        <v>0.5</v>
      </c>
      <c r="E220" s="366">
        <f>J28</f>
        <v>0.5</v>
      </c>
      <c r="F220" s="366">
        <f>K28</f>
        <v>0.5</v>
      </c>
      <c r="G220" s="143"/>
      <c r="H220" s="144"/>
      <c r="I220" s="160">
        <f t="shared" si="186"/>
        <v>5000</v>
      </c>
      <c r="J220" s="150"/>
      <c r="K220" s="367">
        <f t="shared" si="187"/>
        <v>5659</v>
      </c>
      <c r="L220" s="367">
        <f t="shared" si="188"/>
        <v>5573</v>
      </c>
      <c r="M220" s="367">
        <f t="shared" si="189"/>
        <v>5559</v>
      </c>
      <c r="N220" s="150"/>
      <c r="O220" s="369">
        <f t="shared" si="190"/>
        <v>101862</v>
      </c>
      <c r="P220" s="369">
        <f t="shared" ref="P220:P224" si="192">$P$216*L220</f>
        <v>100314</v>
      </c>
      <c r="Q220" s="370">
        <f t="shared" si="191"/>
        <v>100062</v>
      </c>
    </row>
    <row r="221" spans="1:39" ht="15.6" hidden="1" outlineLevel="1" x14ac:dyDescent="0.3">
      <c r="A221" s="132" t="s">
        <v>31</v>
      </c>
      <c r="B221" s="148"/>
      <c r="C221" s="148"/>
      <c r="D221" s="366">
        <f>C31</f>
        <v>1.8196700000000001</v>
      </c>
      <c r="E221" s="366">
        <f>D31</f>
        <v>0.98221666666666674</v>
      </c>
      <c r="F221" s="366">
        <f>E31</f>
        <v>0.824716</v>
      </c>
      <c r="G221" s="143"/>
      <c r="H221" s="144"/>
      <c r="I221" s="160">
        <f t="shared" si="186"/>
        <v>7500</v>
      </c>
      <c r="J221" s="150"/>
      <c r="K221" s="367">
        <f t="shared" si="187"/>
        <v>8159</v>
      </c>
      <c r="L221" s="367">
        <f t="shared" si="188"/>
        <v>8073</v>
      </c>
      <c r="M221" s="367">
        <f t="shared" si="189"/>
        <v>8059</v>
      </c>
      <c r="N221" s="150"/>
      <c r="O221" s="369">
        <f t="shared" si="190"/>
        <v>146862</v>
      </c>
      <c r="P221" s="369">
        <f t="shared" si="192"/>
        <v>145314</v>
      </c>
      <c r="Q221" s="370">
        <f t="shared" si="191"/>
        <v>145062</v>
      </c>
    </row>
    <row r="222" spans="1:39" ht="15.6" hidden="1" outlineLevel="1" x14ac:dyDescent="0.3">
      <c r="A222" s="132" t="s">
        <v>45</v>
      </c>
      <c r="B222" s="148"/>
      <c r="C222" s="148"/>
      <c r="D222" s="366">
        <f>$V$29*D215</f>
        <v>2.6999999999999997</v>
      </c>
      <c r="E222" s="366">
        <f t="shared" ref="E222:F222" si="193">$V$29*E215</f>
        <v>2.6999999999999997</v>
      </c>
      <c r="F222" s="366">
        <f t="shared" si="193"/>
        <v>2.6999999999999997</v>
      </c>
      <c r="G222" s="143"/>
      <c r="H222" s="144"/>
      <c r="I222" s="160">
        <f t="shared" si="186"/>
        <v>10000</v>
      </c>
      <c r="J222" s="150"/>
      <c r="K222" s="367">
        <f t="shared" si="187"/>
        <v>10659</v>
      </c>
      <c r="L222" s="367">
        <f t="shared" si="188"/>
        <v>10573</v>
      </c>
      <c r="M222" s="367">
        <f t="shared" si="189"/>
        <v>10559</v>
      </c>
      <c r="N222" s="150"/>
      <c r="O222" s="369">
        <f t="shared" si="190"/>
        <v>191862</v>
      </c>
      <c r="P222" s="369">
        <f t="shared" si="192"/>
        <v>190314</v>
      </c>
      <c r="Q222" s="370">
        <f t="shared" si="191"/>
        <v>190062</v>
      </c>
    </row>
    <row r="223" spans="1:39" ht="15.6" hidden="1" outlineLevel="1" x14ac:dyDescent="0.3">
      <c r="A223" s="132" t="s">
        <v>48</v>
      </c>
      <c r="B223" s="148"/>
      <c r="C223" s="148"/>
      <c r="D223" s="366">
        <f>$V$30</f>
        <v>2.7</v>
      </c>
      <c r="E223" s="366">
        <f t="shared" ref="E223:F223" si="194">$V$30</f>
        <v>2.7</v>
      </c>
      <c r="F223" s="366">
        <f t="shared" si="194"/>
        <v>2.7</v>
      </c>
      <c r="G223" s="143"/>
      <c r="H223" s="144"/>
      <c r="I223" s="160">
        <f t="shared" si="186"/>
        <v>12500</v>
      </c>
      <c r="J223" s="150"/>
      <c r="K223" s="367">
        <f t="shared" si="187"/>
        <v>13159</v>
      </c>
      <c r="L223" s="367">
        <f t="shared" si="188"/>
        <v>13073</v>
      </c>
      <c r="M223" s="367">
        <f t="shared" si="189"/>
        <v>13059</v>
      </c>
      <c r="N223" s="150"/>
      <c r="O223" s="369">
        <f t="shared" si="190"/>
        <v>236862</v>
      </c>
      <c r="P223" s="369">
        <f t="shared" si="192"/>
        <v>235314</v>
      </c>
      <c r="Q223" s="370">
        <f t="shared" si="191"/>
        <v>235062</v>
      </c>
    </row>
    <row r="224" spans="1:39" ht="16.2" hidden="1" outlineLevel="1" thickBot="1" x14ac:dyDescent="0.35">
      <c r="A224" s="132" t="s">
        <v>46</v>
      </c>
      <c r="B224" s="148"/>
      <c r="C224" s="148"/>
      <c r="D224" s="366">
        <f>$V$31</f>
        <v>0.09</v>
      </c>
      <c r="E224" s="366">
        <f t="shared" ref="E224:F224" si="195">$V$31</f>
        <v>0.09</v>
      </c>
      <c r="F224" s="366">
        <f t="shared" si="195"/>
        <v>0.09</v>
      </c>
      <c r="G224" s="143"/>
      <c r="H224" s="144"/>
      <c r="I224" s="374">
        <f t="shared" si="186"/>
        <v>15000</v>
      </c>
      <c r="J224" s="151"/>
      <c r="K224" s="368">
        <f t="shared" si="187"/>
        <v>15659</v>
      </c>
      <c r="L224" s="368">
        <f t="shared" si="188"/>
        <v>15573</v>
      </c>
      <c r="M224" s="368">
        <f t="shared" si="189"/>
        <v>15559</v>
      </c>
      <c r="N224" s="151"/>
      <c r="O224" s="371">
        <f t="shared" si="190"/>
        <v>281862</v>
      </c>
      <c r="P224" s="371">
        <f t="shared" si="192"/>
        <v>280314</v>
      </c>
      <c r="Q224" s="372">
        <f t="shared" si="191"/>
        <v>280062</v>
      </c>
    </row>
    <row r="225" spans="1:17" ht="15.6" hidden="1" outlineLevel="1" x14ac:dyDescent="0.3">
      <c r="A225" s="132" t="s">
        <v>74</v>
      </c>
      <c r="B225" s="148"/>
      <c r="C225" s="148"/>
      <c r="D225" s="366">
        <f>10%*D215</f>
        <v>1.8</v>
      </c>
      <c r="E225" s="366">
        <f t="shared" ref="E225:F225" si="196">10%*E215</f>
        <v>1.8</v>
      </c>
      <c r="F225" s="366">
        <f t="shared" si="196"/>
        <v>1.8</v>
      </c>
      <c r="G225" s="143"/>
      <c r="H225" s="144"/>
      <c r="I225" s="144"/>
      <c r="J225" s="144"/>
      <c r="K225" s="144"/>
      <c r="L225" s="144"/>
      <c r="M225" s="132"/>
      <c r="N225" s="132"/>
      <c r="O225" s="132"/>
      <c r="P225" s="132"/>
      <c r="Q225" s="132"/>
    </row>
    <row r="226" spans="1:17" ht="15.6" hidden="1" outlineLevel="1" x14ac:dyDescent="0.3">
      <c r="A226" s="132" t="s">
        <v>77</v>
      </c>
      <c r="B226" s="148"/>
      <c r="C226" s="148"/>
      <c r="D226" s="366">
        <f>$X$34</f>
        <v>0.58698000000000017</v>
      </c>
      <c r="E226" s="366">
        <f t="shared" ref="E226:F226" si="197">$X$34</f>
        <v>0.58698000000000017</v>
      </c>
      <c r="F226" s="366">
        <f t="shared" si="197"/>
        <v>0.58698000000000017</v>
      </c>
      <c r="G226" s="143"/>
      <c r="H226" s="144"/>
      <c r="I226" s="144"/>
      <c r="J226" s="144"/>
      <c r="K226" s="144"/>
      <c r="L226" s="144"/>
      <c r="M226" s="132"/>
      <c r="N226" s="132"/>
      <c r="O226" s="132"/>
      <c r="P226" s="132"/>
      <c r="Q226" s="132"/>
    </row>
    <row r="227" spans="1:17" ht="15.6" hidden="1" outlineLevel="1" x14ac:dyDescent="0.3">
      <c r="A227" s="152" t="s">
        <v>120</v>
      </c>
      <c r="B227" s="153"/>
      <c r="C227" s="153"/>
      <c r="D227" s="373">
        <f>SUM(D218:D226)</f>
        <v>12.076650000000001</v>
      </c>
      <c r="E227" s="373">
        <f t="shared" ref="E227:F227" si="198">SUM(E218:E226)</f>
        <v>11.189196666666668</v>
      </c>
      <c r="F227" s="373">
        <f t="shared" si="198"/>
        <v>11.011696000000001</v>
      </c>
      <c r="G227" s="143"/>
      <c r="H227" s="144"/>
      <c r="I227" s="144"/>
      <c r="J227" s="144"/>
      <c r="K227" s="144"/>
      <c r="L227" s="144"/>
      <c r="M227" s="132"/>
      <c r="N227" s="132"/>
      <c r="O227" s="132"/>
      <c r="P227" s="132"/>
      <c r="Q227" s="132"/>
    </row>
    <row r="228" spans="1:17" ht="15.6" hidden="1" outlineLevel="1" x14ac:dyDescent="0.3">
      <c r="A228" s="132"/>
      <c r="B228" s="148"/>
      <c r="C228" s="148"/>
      <c r="D228" s="148"/>
      <c r="E228" s="148"/>
      <c r="F228" s="148"/>
      <c r="G228" s="143"/>
      <c r="H228" s="144"/>
      <c r="I228" s="144"/>
      <c r="J228" s="144"/>
      <c r="K228" s="144"/>
      <c r="L228" s="172"/>
      <c r="M228" s="132"/>
      <c r="N228" s="132"/>
      <c r="O228" s="132"/>
      <c r="P228" s="132"/>
      <c r="Q228" s="132"/>
    </row>
    <row r="229" spans="1:17" ht="15.6" hidden="1" outlineLevel="1" x14ac:dyDescent="0.3">
      <c r="A229" s="154" t="s">
        <v>119</v>
      </c>
      <c r="B229" s="155"/>
      <c r="C229" s="155"/>
      <c r="D229" s="155"/>
      <c r="E229" s="155"/>
      <c r="F229" s="155"/>
      <c r="G229" s="143"/>
      <c r="H229" s="144"/>
      <c r="I229" s="169"/>
      <c r="J229" s="144"/>
      <c r="K229" s="144"/>
      <c r="L229" s="170"/>
      <c r="M229" s="132"/>
      <c r="N229" s="132"/>
      <c r="O229" s="132"/>
      <c r="P229" s="171"/>
      <c r="Q229" s="132"/>
    </row>
    <row r="230" spans="1:17" ht="15.6" hidden="1" outlineLevel="1" x14ac:dyDescent="0.3">
      <c r="A230" s="132" t="s">
        <v>24</v>
      </c>
      <c r="B230" s="148"/>
      <c r="C230" s="148"/>
      <c r="D230" s="366">
        <f>$I$29</f>
        <v>350</v>
      </c>
      <c r="E230" s="366">
        <f t="shared" ref="E230:F230" si="199">$I$29</f>
        <v>350</v>
      </c>
      <c r="F230" s="366">
        <f t="shared" si="199"/>
        <v>350</v>
      </c>
      <c r="G230" s="143"/>
      <c r="H230" s="144"/>
      <c r="I230" s="169"/>
      <c r="J230" s="144"/>
      <c r="K230" s="144"/>
      <c r="L230" s="170"/>
      <c r="M230" s="132"/>
      <c r="N230" s="132"/>
      <c r="O230" s="132"/>
      <c r="P230" s="171"/>
      <c r="Q230" s="132"/>
    </row>
    <row r="231" spans="1:17" ht="15.6" hidden="1" outlineLevel="1" x14ac:dyDescent="0.3">
      <c r="A231" s="132" t="s">
        <v>25</v>
      </c>
      <c r="B231" s="148"/>
      <c r="C231" s="148"/>
      <c r="D231" s="366">
        <f>$I$30*D218</f>
        <v>0.1222</v>
      </c>
      <c r="E231" s="366">
        <f>$I$30*E218</f>
        <v>0.11895000000000001</v>
      </c>
      <c r="F231" s="366">
        <f>$I$30*F218</f>
        <v>0.11765</v>
      </c>
      <c r="G231" s="143"/>
      <c r="H231" s="144"/>
      <c r="I231" s="169"/>
      <c r="J231" s="144"/>
      <c r="K231" s="144"/>
      <c r="L231" s="170"/>
      <c r="M231" s="132"/>
      <c r="N231" s="132"/>
      <c r="O231" s="132"/>
      <c r="P231" s="171"/>
      <c r="Q231" s="132"/>
    </row>
    <row r="232" spans="1:17" ht="15.6" hidden="1" outlineLevel="1" x14ac:dyDescent="0.3">
      <c r="A232" s="132" t="s">
        <v>38</v>
      </c>
      <c r="B232" s="148"/>
      <c r="C232" s="148"/>
      <c r="D232" s="366">
        <f>$I$31</f>
        <v>600</v>
      </c>
      <c r="E232" s="366">
        <f t="shared" ref="E232:F232" si="200">$I$31</f>
        <v>600</v>
      </c>
      <c r="F232" s="366">
        <f t="shared" si="200"/>
        <v>600</v>
      </c>
      <c r="G232" s="143"/>
      <c r="H232" s="144"/>
      <c r="I232" s="169"/>
      <c r="J232" s="144"/>
      <c r="K232" s="144"/>
      <c r="L232" s="170"/>
      <c r="M232" s="132"/>
      <c r="N232" s="132"/>
      <c r="O232" s="132"/>
      <c r="P232" s="171"/>
      <c r="Q232" s="132"/>
    </row>
    <row r="233" spans="1:17" ht="15.6" hidden="1" outlineLevel="1" x14ac:dyDescent="0.3">
      <c r="A233" s="132" t="s">
        <v>65</v>
      </c>
      <c r="B233" s="148"/>
      <c r="C233" s="148"/>
      <c r="D233" s="366">
        <f>$U$25</f>
        <v>40</v>
      </c>
      <c r="E233" s="366">
        <f>$U$25</f>
        <v>40</v>
      </c>
      <c r="F233" s="366">
        <f>$U$25</f>
        <v>40</v>
      </c>
      <c r="G233" s="143"/>
      <c r="H233" s="144"/>
      <c r="I233" s="169"/>
      <c r="J233" s="144"/>
      <c r="K233" s="144"/>
      <c r="L233" s="170"/>
      <c r="M233" s="132"/>
      <c r="N233" s="132"/>
      <c r="O233" s="132"/>
      <c r="P233" s="171"/>
      <c r="Q233" s="132"/>
    </row>
    <row r="234" spans="1:17" ht="15.6" hidden="1" outlineLevel="1" x14ac:dyDescent="0.3">
      <c r="A234" s="132" t="s">
        <v>66</v>
      </c>
      <c r="B234" s="148"/>
      <c r="C234" s="148"/>
      <c r="D234" s="366">
        <f>$D$45/12</f>
        <v>2916.6666666666665</v>
      </c>
      <c r="E234" s="366">
        <f t="shared" ref="E234:F234" si="201">$D$45/12</f>
        <v>2916.6666666666665</v>
      </c>
      <c r="F234" s="366">
        <f t="shared" si="201"/>
        <v>2916.6666666666665</v>
      </c>
      <c r="G234" s="143"/>
      <c r="H234" s="144"/>
      <c r="I234" s="169"/>
      <c r="J234" s="144"/>
      <c r="K234" s="144"/>
      <c r="L234" s="170"/>
      <c r="M234" s="132"/>
      <c r="N234" s="132"/>
      <c r="O234" s="132"/>
      <c r="P234" s="171"/>
      <c r="Q234" s="132"/>
    </row>
    <row r="235" spans="1:17" ht="15.6" hidden="1" outlineLevel="1" x14ac:dyDescent="0.3">
      <c r="A235" s="152" t="s">
        <v>121</v>
      </c>
      <c r="B235" s="153"/>
      <c r="C235" s="153"/>
      <c r="D235" s="373">
        <f>SUM(D230:D234)</f>
        <v>3906.7888666666668</v>
      </c>
      <c r="E235" s="373">
        <f t="shared" ref="E235:F235" si="202">SUM(E230:E234)</f>
        <v>3906.7856166666666</v>
      </c>
      <c r="F235" s="373">
        <f t="shared" si="202"/>
        <v>3906.7843166666667</v>
      </c>
      <c r="G235" s="143"/>
      <c r="H235" s="144"/>
      <c r="I235" s="169"/>
      <c r="J235" s="144"/>
      <c r="K235" s="144"/>
      <c r="L235" s="170"/>
      <c r="M235" s="132"/>
      <c r="N235" s="132"/>
      <c r="O235" s="132"/>
      <c r="P235" s="171"/>
      <c r="Q235" s="132"/>
    </row>
    <row r="236" spans="1:17" ht="15.6" hidden="1" outlineLevel="1" x14ac:dyDescent="0.3">
      <c r="A236" s="132"/>
      <c r="B236" s="132"/>
      <c r="C236" s="132"/>
      <c r="D236" s="156"/>
      <c r="E236" s="156"/>
      <c r="F236" s="156"/>
      <c r="G236" s="143"/>
      <c r="H236" s="144"/>
      <c r="I236" s="144"/>
      <c r="J236" s="144"/>
      <c r="K236" s="144"/>
      <c r="L236" s="144"/>
      <c r="M236" s="132"/>
      <c r="N236" s="132"/>
      <c r="O236" s="132"/>
      <c r="P236" s="132"/>
      <c r="Q236" s="132"/>
    </row>
    <row r="237" spans="1:17" ht="15.6" hidden="1" outlineLevel="1" x14ac:dyDescent="0.3">
      <c r="A237" s="132"/>
      <c r="B237" s="132"/>
      <c r="C237" s="132"/>
      <c r="D237" s="156"/>
      <c r="E237" s="156"/>
      <c r="F237" s="156"/>
      <c r="G237" s="143"/>
      <c r="H237" s="144"/>
      <c r="I237" s="144"/>
      <c r="J237" s="144"/>
      <c r="K237" s="144"/>
      <c r="L237" s="144"/>
      <c r="M237" s="132"/>
      <c r="N237" s="132"/>
      <c r="O237" s="132"/>
      <c r="P237" s="132"/>
      <c r="Q237" s="132"/>
    </row>
    <row r="238" spans="1:17" ht="15.6" hidden="1" outlineLevel="1" x14ac:dyDescent="0.3">
      <c r="A238" s="152" t="s">
        <v>122</v>
      </c>
      <c r="B238" s="157"/>
      <c r="C238" s="157"/>
      <c r="D238" s="379">
        <f>TRUNC(D235/(D215-D227))</f>
        <v>659</v>
      </c>
      <c r="E238" s="379">
        <f t="shared" ref="E238:F238" si="203">TRUNC(E235/(E215-E227))</f>
        <v>573</v>
      </c>
      <c r="F238" s="379">
        <f t="shared" si="203"/>
        <v>559</v>
      </c>
      <c r="G238" s="143"/>
      <c r="H238" s="144"/>
      <c r="I238" s="144"/>
      <c r="J238" s="169"/>
      <c r="K238" s="169"/>
      <c r="L238" s="169"/>
      <c r="M238" s="169"/>
      <c r="N238" s="169"/>
      <c r="O238" s="169"/>
      <c r="P238" s="169"/>
      <c r="Q238" s="169"/>
    </row>
    <row r="239" spans="1:17" ht="15.6" hidden="1" outlineLevel="1" x14ac:dyDescent="0.3">
      <c r="A239" s="152" t="s">
        <v>123</v>
      </c>
      <c r="B239" s="157"/>
      <c r="C239" s="157"/>
      <c r="D239" s="379">
        <f>D238*D215</f>
        <v>11862</v>
      </c>
      <c r="E239" s="379">
        <f t="shared" ref="E239:F239" si="204">E238*E215</f>
        <v>10314</v>
      </c>
      <c r="F239" s="379">
        <f t="shared" si="204"/>
        <v>10062</v>
      </c>
      <c r="G239" s="143"/>
      <c r="H239" s="144"/>
      <c r="I239" s="144"/>
      <c r="J239" s="144"/>
      <c r="K239" s="144"/>
      <c r="L239" s="144"/>
      <c r="M239" s="132"/>
      <c r="N239" s="132"/>
      <c r="O239" s="132"/>
      <c r="P239" s="132"/>
      <c r="Q239" s="132"/>
    </row>
    <row r="240" spans="1:17" hidden="1" outlineLevel="1" x14ac:dyDescent="0.3">
      <c r="G240" s="2"/>
      <c r="H240" s="3"/>
      <c r="I240" s="3"/>
      <c r="J240" s="3"/>
      <c r="K240" s="3"/>
      <c r="L240" s="3"/>
    </row>
    <row r="241" spans="1:39" collapsed="1" x14ac:dyDescent="0.3">
      <c r="G241" s="2"/>
      <c r="H241" s="3"/>
      <c r="I241" s="3"/>
      <c r="J241" s="3"/>
      <c r="K241" s="3"/>
      <c r="L241" s="3"/>
    </row>
    <row r="242" spans="1:39" ht="20.399999999999999" x14ac:dyDescent="0.35">
      <c r="A242" s="86" t="s">
        <v>133</v>
      </c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</row>
    <row r="243" spans="1:39" ht="15.6" hidden="1" outlineLevel="1" x14ac:dyDescent="0.3">
      <c r="C243" s="104" t="s">
        <v>135</v>
      </c>
      <c r="G243" s="2"/>
      <c r="H243" s="3"/>
      <c r="I243" s="3"/>
      <c r="J243" s="3"/>
      <c r="K243" s="3"/>
      <c r="L243" s="3"/>
    </row>
    <row r="244" spans="1:39" ht="15.6" hidden="1" outlineLevel="1" x14ac:dyDescent="0.3">
      <c r="C244" s="375">
        <f>CHOOSE($F$4,C40,C41,C42)</f>
        <v>3</v>
      </c>
      <c r="G244" s="2"/>
      <c r="H244" s="3"/>
      <c r="I244" s="3"/>
      <c r="J244" s="3"/>
      <c r="K244" s="3"/>
      <c r="L244" s="3"/>
    </row>
    <row r="245" spans="1:39" ht="15.6" hidden="1" outlineLevel="1" x14ac:dyDescent="0.3">
      <c r="A245" s="104" t="s">
        <v>134</v>
      </c>
      <c r="D245" s="375">
        <f t="shared" ref="D245:AM245" si="205">CHOOSE($F$4,D40,D41,D42)</f>
        <v>416</v>
      </c>
      <c r="E245" s="375">
        <f t="shared" si="205"/>
        <v>420.16</v>
      </c>
      <c r="F245" s="375">
        <f t="shared" si="205"/>
        <v>424.36160000000001</v>
      </c>
      <c r="G245" s="375">
        <f t="shared" si="205"/>
        <v>428.60521600000004</v>
      </c>
      <c r="H245" s="375">
        <f t="shared" si="205"/>
        <v>432.89126816000004</v>
      </c>
      <c r="I245" s="375">
        <f t="shared" si="205"/>
        <v>437.22018084160004</v>
      </c>
      <c r="J245" s="375">
        <f t="shared" si="205"/>
        <v>441.59238265001602</v>
      </c>
      <c r="K245" s="375">
        <f t="shared" si="205"/>
        <v>446.00830647651617</v>
      </c>
      <c r="L245" s="375">
        <f t="shared" si="205"/>
        <v>450.46838954128134</v>
      </c>
      <c r="M245" s="375">
        <f t="shared" si="205"/>
        <v>454.97307343669416</v>
      </c>
      <c r="N245" s="375">
        <f t="shared" si="205"/>
        <v>459.52280417106113</v>
      </c>
      <c r="O245" s="375">
        <f t="shared" si="205"/>
        <v>464.11803221277177</v>
      </c>
      <c r="P245" s="375">
        <f t="shared" si="205"/>
        <v>468.75921253489946</v>
      </c>
      <c r="Q245" s="375">
        <f t="shared" si="205"/>
        <v>473.44680466024846</v>
      </c>
      <c r="R245" s="375">
        <f t="shared" si="205"/>
        <v>478.18127270685096</v>
      </c>
      <c r="S245" s="375">
        <f t="shared" si="205"/>
        <v>482.9630854339195</v>
      </c>
      <c r="T245" s="375">
        <f t="shared" si="205"/>
        <v>487.7927162882587</v>
      </c>
      <c r="U245" s="375">
        <f t="shared" si="205"/>
        <v>492.6706434511413</v>
      </c>
      <c r="V245" s="375">
        <f t="shared" si="205"/>
        <v>497.5973498856527</v>
      </c>
      <c r="W245" s="375">
        <f t="shared" si="205"/>
        <v>502.57332338450925</v>
      </c>
      <c r="X245" s="375">
        <f t="shared" si="205"/>
        <v>507.59905661835433</v>
      </c>
      <c r="Y245" s="375">
        <f t="shared" si="205"/>
        <v>512.6750471845379</v>
      </c>
      <c r="Z245" s="375">
        <f t="shared" si="205"/>
        <v>517.80179765638331</v>
      </c>
      <c r="AA245" s="375">
        <f t="shared" si="205"/>
        <v>522.97981563294718</v>
      </c>
      <c r="AB245" s="375">
        <f t="shared" si="205"/>
        <v>528.20961378927666</v>
      </c>
      <c r="AC245" s="375">
        <f t="shared" si="205"/>
        <v>533.49170992716938</v>
      </c>
      <c r="AD245" s="375">
        <f t="shared" si="205"/>
        <v>538.82662702644109</v>
      </c>
      <c r="AE245" s="375">
        <f t="shared" si="205"/>
        <v>544.21489329670555</v>
      </c>
      <c r="AF245" s="375">
        <f t="shared" si="205"/>
        <v>549.65704222967258</v>
      </c>
      <c r="AG245" s="375">
        <f t="shared" si="205"/>
        <v>555.1536126519693</v>
      </c>
      <c r="AH245" s="375">
        <f t="shared" si="205"/>
        <v>560.70514877848905</v>
      </c>
      <c r="AI245" s="375">
        <f t="shared" si="205"/>
        <v>566.31220026627398</v>
      </c>
      <c r="AJ245" s="375">
        <f t="shared" si="205"/>
        <v>571.97532226893668</v>
      </c>
      <c r="AK245" s="375">
        <f t="shared" si="205"/>
        <v>577.69507549162608</v>
      </c>
      <c r="AL245" s="375">
        <f t="shared" si="205"/>
        <v>583.47202624654233</v>
      </c>
      <c r="AM245" s="375">
        <f t="shared" si="205"/>
        <v>589.30674650900778</v>
      </c>
    </row>
    <row r="246" spans="1:39" ht="15.6" hidden="1" outlineLevel="1" x14ac:dyDescent="0.3">
      <c r="A246" s="104" t="s">
        <v>73</v>
      </c>
      <c r="C246" s="104"/>
      <c r="D246" s="375">
        <f>D165</f>
        <v>-177.14706133333311</v>
      </c>
      <c r="E246" s="375">
        <f t="shared" ref="E246:AM246" si="206">E165</f>
        <v>-148.56019861333425</v>
      </c>
      <c r="F246" s="375">
        <f t="shared" si="206"/>
        <v>-119.68746726613244</v>
      </c>
      <c r="G246" s="375">
        <f t="shared" si="206"/>
        <v>-90.526008605461357</v>
      </c>
      <c r="H246" s="375">
        <f t="shared" si="206"/>
        <v>-61.072935358182804</v>
      </c>
      <c r="I246" s="375">
        <f t="shared" si="206"/>
        <v>-31.325331378430747</v>
      </c>
      <c r="J246" s="375">
        <f t="shared" si="206"/>
        <v>-1.2802513588812872</v>
      </c>
      <c r="K246" s="375">
        <f t="shared" si="206"/>
        <v>29.065279460862257</v>
      </c>
      <c r="L246" s="375">
        <f t="shared" si="206"/>
        <v>59.714265588804665</v>
      </c>
      <c r="M246" s="375">
        <f t="shared" si="206"/>
        <v>90.669741578025423</v>
      </c>
      <c r="N246" s="375">
        <f t="shared" si="206"/>
        <v>121.93477232714031</v>
      </c>
      <c r="O246" s="375">
        <f t="shared" si="206"/>
        <v>153.51245338374429</v>
      </c>
      <c r="P246" s="375">
        <f t="shared" si="206"/>
        <v>-164.59408874908604</v>
      </c>
      <c r="Q246" s="375">
        <f t="shared" si="206"/>
        <v>-132.38169630324228</v>
      </c>
      <c r="R246" s="375">
        <f t="shared" si="206"/>
        <v>-99.84717993294089</v>
      </c>
      <c r="S246" s="375">
        <f t="shared" si="206"/>
        <v>-66.987318398938442</v>
      </c>
      <c r="T246" s="375">
        <f t="shared" si="206"/>
        <v>-33.79885824959365</v>
      </c>
      <c r="U246" s="375">
        <f t="shared" si="206"/>
        <v>-0.27851349875618325</v>
      </c>
      <c r="V246" s="375">
        <f t="shared" si="206"/>
        <v>33.577034699588694</v>
      </c>
      <c r="W246" s="375">
        <f t="shared" si="206"/>
        <v>67.771138379917829</v>
      </c>
      <c r="X246" s="375">
        <f t="shared" si="206"/>
        <v>102.30718309705117</v>
      </c>
      <c r="Y246" s="375">
        <f t="shared" si="206"/>
        <v>137.18858826135511</v>
      </c>
      <c r="Z246" s="375">
        <f t="shared" si="206"/>
        <v>172.41880747730193</v>
      </c>
      <c r="AA246" s="375">
        <f t="shared" si="206"/>
        <v>208.00132888540975</v>
      </c>
      <c r="AB246" s="375">
        <f t="shared" si="206"/>
        <v>-148.06032449240502</v>
      </c>
      <c r="AC246" s="375">
        <f t="shared" si="206"/>
        <v>-111.76259440399463</v>
      </c>
      <c r="AD246" s="375">
        <f t="shared" si="206"/>
        <v>-75.101887014701788</v>
      </c>
      <c r="AE246" s="375">
        <f t="shared" si="206"/>
        <v>-38.074572551514393</v>
      </c>
      <c r="AF246" s="375">
        <f t="shared" si="206"/>
        <v>-0.67698494369687978</v>
      </c>
      <c r="AG246" s="375">
        <f t="shared" si="206"/>
        <v>37.094578540199109</v>
      </c>
      <c r="AH246" s="375">
        <f t="shared" si="206"/>
        <v>75.243857658934758</v>
      </c>
      <c r="AI246" s="375">
        <f t="shared" si="206"/>
        <v>113.77462956885756</v>
      </c>
      <c r="AJ246" s="375">
        <f t="shared" si="206"/>
        <v>152.69070919787919</v>
      </c>
      <c r="AK246" s="375">
        <f t="shared" si="206"/>
        <v>191.99594962319134</v>
      </c>
      <c r="AL246" s="375">
        <f t="shared" si="206"/>
        <v>231.69424245275877</v>
      </c>
      <c r="AM246" s="375">
        <f t="shared" si="206"/>
        <v>271.78951821061673</v>
      </c>
    </row>
    <row r="247" spans="1:39" ht="15.6" hidden="1" outlineLevel="1" x14ac:dyDescent="0.3">
      <c r="A247" s="104" t="s">
        <v>114</v>
      </c>
      <c r="C247" s="104"/>
      <c r="D247" s="375">
        <f>D208</f>
        <v>39043.047194666666</v>
      </c>
      <c r="E247" s="375">
        <f t="shared" ref="E247:AM247" si="207">E208</f>
        <v>40340.831494613332</v>
      </c>
      <c r="F247" s="375">
        <f t="shared" si="207"/>
        <v>41681.951970892798</v>
      </c>
      <c r="G247" s="375">
        <f t="shared" si="207"/>
        <v>43066.841985268395</v>
      </c>
      <c r="H247" s="375">
        <f t="shared" si="207"/>
        <v>44495.939233121077</v>
      </c>
      <c r="I247" s="375">
        <f t="shared" si="207"/>
        <v>45969.685786785623</v>
      </c>
      <c r="J247" s="375">
        <f t="shared" si="207"/>
        <v>47488.528139320144</v>
      </c>
      <c r="K247" s="375">
        <f t="shared" si="207"/>
        <v>49052.917248713347</v>
      </c>
      <c r="L247" s="375">
        <f t="shared" si="207"/>
        <v>50663.308582533813</v>
      </c>
      <c r="M247" s="375">
        <f t="shared" si="207"/>
        <v>52320.162163025816</v>
      </c>
      <c r="N247" s="375">
        <f t="shared" si="207"/>
        <v>54023.942612656072</v>
      </c>
      <c r="O247" s="375">
        <f t="shared" si="207"/>
        <v>38563.289200115963</v>
      </c>
      <c r="P247" s="375">
        <f t="shared" si="207"/>
        <v>40012.335886783789</v>
      </c>
      <c r="Q247" s="375">
        <f t="shared" si="207"/>
        <v>41509.731373651623</v>
      </c>
      <c r="R247" s="375">
        <f t="shared" si="207"/>
        <v>43055.959148721471</v>
      </c>
      <c r="S247" s="375">
        <f t="shared" si="207"/>
        <v>44651.507534875353</v>
      </c>
      <c r="T247" s="375">
        <f t="shared" si="207"/>
        <v>46296.869738224108</v>
      </c>
      <c r="U247" s="375">
        <f t="shared" si="207"/>
        <v>47992.543896939686</v>
      </c>
      <c r="V247" s="375">
        <f t="shared" si="207"/>
        <v>49739.03313057575</v>
      </c>
      <c r="W247" s="375">
        <f t="shared" si="207"/>
        <v>51536.845589881508</v>
      </c>
      <c r="X247" s="375">
        <f t="shared" si="207"/>
        <v>53386.494507113661</v>
      </c>
      <c r="Y247" s="375">
        <f t="shared" si="207"/>
        <v>38076.668246851463</v>
      </c>
      <c r="Z247" s="375">
        <f t="shared" si="207"/>
        <v>40031.550357319975</v>
      </c>
      <c r="AA247" s="375">
        <f t="shared" si="207"/>
        <v>42039.839622226515</v>
      </c>
      <c r="AB247" s="375">
        <f t="shared" si="207"/>
        <v>43710.070113115449</v>
      </c>
      <c r="AC247" s="375">
        <f t="shared" si="207"/>
        <v>45434.781242246601</v>
      </c>
      <c r="AD247" s="375">
        <f t="shared" si="207"/>
        <v>47214.517816002401</v>
      </c>
      <c r="AE247" s="375">
        <f t="shared" si="207"/>
        <v>49049.830088829091</v>
      </c>
      <c r="AF247" s="375">
        <f t="shared" si="207"/>
        <v>50941.273817717381</v>
      </c>
      <c r="AG247" s="375">
        <f t="shared" si="207"/>
        <v>52889.410317227892</v>
      </c>
      <c r="AH247" s="375">
        <f t="shared" si="207"/>
        <v>37682.976515066839</v>
      </c>
      <c r="AI247" s="375">
        <f t="shared" si="207"/>
        <v>39746.205008217512</v>
      </c>
      <c r="AJ247" s="375">
        <f t="shared" si="207"/>
        <v>41867.844119633024</v>
      </c>
      <c r="AK247" s="375">
        <f t="shared" si="207"/>
        <v>44048.477955496026</v>
      </c>
      <c r="AL247" s="375">
        <f t="shared" si="207"/>
        <v>46288.69646305099</v>
      </c>
      <c r="AM247" s="375">
        <f t="shared" si="207"/>
        <v>48589.095489014835</v>
      </c>
    </row>
    <row r="248" spans="1:39" hidden="1" outlineLevel="1" x14ac:dyDescent="0.3">
      <c r="G248" s="2"/>
      <c r="H248" s="3"/>
      <c r="I248" s="3"/>
      <c r="J248" s="3"/>
      <c r="K248" s="3"/>
      <c r="L248" s="3"/>
    </row>
    <row r="249" spans="1:39" hidden="1" outlineLevel="1" x14ac:dyDescent="0.3">
      <c r="L249" s="3"/>
    </row>
    <row r="250" spans="1:39" hidden="1" outlineLevel="1" x14ac:dyDescent="0.3">
      <c r="L250" s="3"/>
    </row>
    <row r="251" spans="1:39" ht="15.6" hidden="1" outlineLevel="1" x14ac:dyDescent="0.3">
      <c r="D251" s="178"/>
      <c r="E251" s="178"/>
      <c r="F251" s="178"/>
      <c r="G251" s="179" t="s">
        <v>136</v>
      </c>
      <c r="H251" s="178"/>
      <c r="I251" s="178"/>
      <c r="J251" s="178"/>
      <c r="K251" s="178"/>
      <c r="L251" s="3"/>
    </row>
    <row r="252" spans="1:39" hidden="1" outlineLevel="1" x14ac:dyDescent="0.3">
      <c r="G252" s="2"/>
      <c r="H252" s="3"/>
      <c r="I252" s="3"/>
      <c r="J252" s="3"/>
      <c r="K252" s="3"/>
      <c r="L252" s="3"/>
    </row>
    <row r="253" spans="1:39" hidden="1" outlineLevel="1" x14ac:dyDescent="0.3">
      <c r="G253" s="2"/>
      <c r="H253" s="3"/>
      <c r="I253" s="3"/>
      <c r="J253" s="3"/>
      <c r="K253" s="3"/>
      <c r="L253" s="3"/>
    </row>
    <row r="254" spans="1:39" hidden="1" outlineLevel="1" x14ac:dyDescent="0.3">
      <c r="G254" s="2"/>
      <c r="H254" s="3"/>
      <c r="I254" s="3"/>
      <c r="J254" s="3"/>
      <c r="K254" s="3"/>
      <c r="L254" s="3"/>
    </row>
    <row r="255" spans="1:39" hidden="1" outlineLevel="1" x14ac:dyDescent="0.3">
      <c r="G255" s="2"/>
      <c r="H255" s="3"/>
      <c r="I255" s="3"/>
      <c r="J255" s="3"/>
      <c r="K255" s="3"/>
      <c r="L255" s="3"/>
    </row>
    <row r="256" spans="1:39" hidden="1" outlineLevel="1" x14ac:dyDescent="0.3">
      <c r="G256" s="2"/>
      <c r="H256" s="3"/>
      <c r="I256" s="3"/>
      <c r="J256" s="3"/>
      <c r="K256" s="3"/>
      <c r="L256" s="3"/>
    </row>
    <row r="257" spans="7:12" hidden="1" outlineLevel="1" x14ac:dyDescent="0.3">
      <c r="G257" s="2"/>
      <c r="H257" s="3"/>
      <c r="I257" s="3"/>
      <c r="J257" s="3"/>
      <c r="K257" s="3"/>
      <c r="L257" s="3"/>
    </row>
    <row r="258" spans="7:12" hidden="1" outlineLevel="1" x14ac:dyDescent="0.3">
      <c r="G258" s="2"/>
      <c r="H258" s="3"/>
      <c r="I258" s="3"/>
      <c r="J258" s="3"/>
      <c r="K258" s="3"/>
      <c r="L258" s="3"/>
    </row>
    <row r="259" spans="7:12" hidden="1" outlineLevel="1" x14ac:dyDescent="0.3">
      <c r="G259" s="2"/>
      <c r="H259" s="3"/>
      <c r="I259" s="3"/>
      <c r="J259" s="3"/>
      <c r="K259" s="3"/>
      <c r="L259" s="3"/>
    </row>
    <row r="260" spans="7:12" hidden="1" outlineLevel="1" x14ac:dyDescent="0.3">
      <c r="G260" s="2"/>
      <c r="H260" s="3"/>
      <c r="I260" s="3"/>
      <c r="J260" s="3"/>
      <c r="K260" s="3"/>
      <c r="L260" s="3"/>
    </row>
    <row r="261" spans="7:12" hidden="1" outlineLevel="1" x14ac:dyDescent="0.3">
      <c r="G261" s="2"/>
      <c r="H261" s="3"/>
      <c r="I261" s="3"/>
      <c r="J261" s="3"/>
      <c r="K261" s="3"/>
      <c r="L261" s="3"/>
    </row>
    <row r="262" spans="7:12" hidden="1" outlineLevel="1" x14ac:dyDescent="0.3">
      <c r="G262" s="2"/>
      <c r="H262" s="3"/>
      <c r="I262" s="3"/>
      <c r="J262" s="3"/>
      <c r="K262" s="3"/>
      <c r="L262" s="3"/>
    </row>
    <row r="263" spans="7:12" hidden="1" outlineLevel="1" x14ac:dyDescent="0.3">
      <c r="G263" s="2"/>
      <c r="H263" s="3"/>
      <c r="I263" s="3"/>
      <c r="J263" s="3"/>
      <c r="K263" s="3"/>
      <c r="L263" s="3"/>
    </row>
    <row r="264" spans="7:12" hidden="1" outlineLevel="1" x14ac:dyDescent="0.3">
      <c r="G264" s="2"/>
      <c r="H264" s="3"/>
      <c r="I264" s="3"/>
      <c r="J264" s="3"/>
      <c r="K264" s="3"/>
      <c r="L264" s="3"/>
    </row>
    <row r="265" spans="7:12" hidden="1" outlineLevel="1" x14ac:dyDescent="0.3">
      <c r="G265" s="2"/>
      <c r="H265" s="3"/>
      <c r="I265" s="3"/>
      <c r="J265" s="3"/>
      <c r="K265" s="3"/>
      <c r="L265" s="3"/>
    </row>
    <row r="266" spans="7:12" hidden="1" outlineLevel="1" x14ac:dyDescent="0.3">
      <c r="G266" s="2"/>
      <c r="H266" s="3"/>
      <c r="I266" s="3"/>
      <c r="J266" s="3"/>
      <c r="K266" s="3"/>
      <c r="L266" s="3"/>
    </row>
    <row r="267" spans="7:12" hidden="1" outlineLevel="1" x14ac:dyDescent="0.3">
      <c r="G267" s="2"/>
      <c r="H267" s="3"/>
      <c r="I267" s="3"/>
      <c r="J267" s="3"/>
      <c r="K267" s="3"/>
      <c r="L267" s="3"/>
    </row>
    <row r="268" spans="7:12" hidden="1" outlineLevel="1" x14ac:dyDescent="0.3">
      <c r="G268" s="2"/>
      <c r="H268" s="3"/>
      <c r="I268" s="3"/>
      <c r="J268" s="3"/>
      <c r="K268" s="3"/>
      <c r="L268" s="3"/>
    </row>
    <row r="269" spans="7:12" hidden="1" outlineLevel="1" x14ac:dyDescent="0.3">
      <c r="G269" s="2"/>
      <c r="H269" s="3"/>
      <c r="I269" s="3"/>
      <c r="J269" s="3"/>
      <c r="K269" s="3"/>
      <c r="L269" s="3"/>
    </row>
    <row r="270" spans="7:12" hidden="1" outlineLevel="1" x14ac:dyDescent="0.3">
      <c r="G270" s="2"/>
      <c r="H270" s="3"/>
      <c r="I270" s="3"/>
      <c r="J270" s="3"/>
      <c r="K270" s="3"/>
      <c r="L270" s="3"/>
    </row>
    <row r="271" spans="7:12" hidden="1" outlineLevel="1" x14ac:dyDescent="0.3">
      <c r="G271" s="2"/>
      <c r="H271" s="3"/>
      <c r="I271" s="3"/>
      <c r="J271" s="3"/>
      <c r="K271" s="3"/>
      <c r="L271" s="3"/>
    </row>
    <row r="272" spans="7:12" hidden="1" outlineLevel="1" x14ac:dyDescent="0.3">
      <c r="G272" s="2"/>
      <c r="H272" s="3"/>
      <c r="I272" s="3"/>
      <c r="J272" s="3"/>
      <c r="K272" s="3"/>
      <c r="L272" s="3"/>
    </row>
    <row r="273" spans="7:12" hidden="1" outlineLevel="1" x14ac:dyDescent="0.3">
      <c r="G273" s="2"/>
      <c r="H273" s="3"/>
      <c r="I273" s="3"/>
      <c r="J273" s="3"/>
      <c r="K273" s="3"/>
      <c r="L273" s="3"/>
    </row>
    <row r="274" spans="7:12" collapsed="1" x14ac:dyDescent="0.3">
      <c r="G274" s="2"/>
      <c r="H274" s="3"/>
      <c r="I274" s="3"/>
      <c r="J274" s="3"/>
      <c r="K274" s="3"/>
      <c r="L274" s="3"/>
    </row>
    <row r="275" spans="7:12" x14ac:dyDescent="0.3">
      <c r="G275" s="2"/>
      <c r="H275" s="3"/>
      <c r="I275" s="3"/>
      <c r="J275" s="3"/>
      <c r="K275" s="3"/>
      <c r="L275" s="3"/>
    </row>
    <row r="276" spans="7:12" x14ac:dyDescent="0.3">
      <c r="G276" s="2"/>
      <c r="H276" s="3"/>
      <c r="I276" s="3"/>
      <c r="J276" s="3"/>
      <c r="K276" s="3"/>
      <c r="L276" s="3"/>
    </row>
    <row r="277" spans="7:12" x14ac:dyDescent="0.3">
      <c r="G277" s="2"/>
      <c r="H277" s="3"/>
      <c r="I277" s="3"/>
      <c r="J277" s="3"/>
      <c r="K277" s="3"/>
      <c r="L277" s="3"/>
    </row>
    <row r="278" spans="7:12" x14ac:dyDescent="0.3">
      <c r="G278" s="2"/>
      <c r="H278" s="3"/>
      <c r="I278" s="3"/>
      <c r="J278" s="3"/>
      <c r="K278" s="3"/>
      <c r="L278" s="3"/>
    </row>
    <row r="279" spans="7:12" x14ac:dyDescent="0.3">
      <c r="G279" s="2"/>
      <c r="H279" s="3"/>
      <c r="I279" s="3"/>
      <c r="J279" s="3"/>
      <c r="K279" s="3"/>
      <c r="L279" s="3"/>
    </row>
    <row r="280" spans="7:12" x14ac:dyDescent="0.3">
      <c r="G280" s="2"/>
      <c r="H280" s="3"/>
      <c r="I280" s="3"/>
      <c r="J280" s="3"/>
      <c r="K280" s="3"/>
      <c r="L280" s="3"/>
    </row>
    <row r="281" spans="7:12" x14ac:dyDescent="0.3">
      <c r="G281" s="2"/>
      <c r="H281" s="3"/>
      <c r="I281" s="3"/>
      <c r="J281" s="3"/>
      <c r="K281" s="3"/>
      <c r="L281" s="3"/>
    </row>
    <row r="282" spans="7:12" x14ac:dyDescent="0.3">
      <c r="G282" s="2"/>
      <c r="H282" s="3"/>
      <c r="I282" s="3"/>
      <c r="J282" s="3"/>
      <c r="K282" s="3"/>
      <c r="L282" s="3"/>
    </row>
    <row r="283" spans="7:12" x14ac:dyDescent="0.3">
      <c r="G283" s="2"/>
      <c r="H283" s="3"/>
      <c r="I283" s="3"/>
      <c r="J283" s="3"/>
      <c r="K283" s="3"/>
      <c r="L283" s="3"/>
    </row>
    <row r="284" spans="7:12" x14ac:dyDescent="0.3">
      <c r="G284" s="2"/>
      <c r="H284" s="3"/>
      <c r="I284" s="3"/>
      <c r="J284" s="3"/>
      <c r="K284" s="3"/>
      <c r="L284" s="3"/>
    </row>
    <row r="285" spans="7:12" x14ac:dyDescent="0.3">
      <c r="G285" s="2"/>
      <c r="H285" s="3"/>
      <c r="I285" s="3"/>
      <c r="J285" s="3"/>
      <c r="K285" s="3"/>
      <c r="L285" s="3"/>
    </row>
    <row r="286" spans="7:12" x14ac:dyDescent="0.3">
      <c r="G286" s="2"/>
      <c r="H286" s="3"/>
      <c r="I286" s="3"/>
      <c r="J286" s="3"/>
      <c r="K286" s="3"/>
      <c r="L286" s="3"/>
    </row>
    <row r="287" spans="7:12" x14ac:dyDescent="0.3">
      <c r="G287" s="2"/>
      <c r="H287" s="3"/>
      <c r="I287" s="3"/>
      <c r="J287" s="3"/>
      <c r="K287" s="3"/>
      <c r="L287" s="3"/>
    </row>
    <row r="288" spans="7:12" x14ac:dyDescent="0.3">
      <c r="G288" s="2"/>
      <c r="H288" s="3"/>
      <c r="I288" s="3"/>
      <c r="J288" s="3"/>
      <c r="K288" s="3"/>
      <c r="L288" s="3"/>
    </row>
    <row r="289" spans="7:12" x14ac:dyDescent="0.3">
      <c r="G289" s="2"/>
      <c r="H289" s="3"/>
      <c r="I289" s="3"/>
      <c r="J289" s="3"/>
      <c r="K289" s="3"/>
      <c r="L289" s="3"/>
    </row>
    <row r="290" spans="7:12" x14ac:dyDescent="0.3">
      <c r="G290" s="2"/>
      <c r="H290" s="3"/>
      <c r="I290" s="3"/>
      <c r="J290" s="3"/>
      <c r="K290" s="3"/>
      <c r="L290" s="3"/>
    </row>
    <row r="291" spans="7:12" x14ac:dyDescent="0.3">
      <c r="G291" s="2"/>
      <c r="H291" s="3"/>
      <c r="I291" s="3"/>
      <c r="J291" s="3"/>
      <c r="K291" s="3"/>
      <c r="L291" s="3"/>
    </row>
    <row r="292" spans="7:12" x14ac:dyDescent="0.3">
      <c r="G292" s="2"/>
      <c r="H292" s="3"/>
      <c r="I292" s="3"/>
      <c r="J292" s="3"/>
      <c r="K292" s="3"/>
      <c r="L292" s="3"/>
    </row>
    <row r="293" spans="7:12" x14ac:dyDescent="0.3">
      <c r="G293" s="2"/>
      <c r="H293" s="3"/>
      <c r="I293" s="3"/>
      <c r="J293" s="3"/>
      <c r="K293" s="3"/>
      <c r="L293" s="3"/>
    </row>
    <row r="294" spans="7:12" x14ac:dyDescent="0.3">
      <c r="G294" s="2"/>
      <c r="H294" s="3"/>
      <c r="I294" s="3"/>
      <c r="J294" s="3"/>
      <c r="K294" s="3"/>
      <c r="L294" s="3"/>
    </row>
    <row r="295" spans="7:12" x14ac:dyDescent="0.3">
      <c r="G295" s="2"/>
      <c r="H295" s="3"/>
      <c r="I295" s="3"/>
      <c r="J295" s="3"/>
      <c r="K295" s="3"/>
      <c r="L295" s="3"/>
    </row>
    <row r="296" spans="7:12" x14ac:dyDescent="0.3">
      <c r="G296" s="2"/>
      <c r="H296" s="3"/>
      <c r="I296" s="3"/>
      <c r="J296" s="3"/>
      <c r="K296" s="3"/>
      <c r="L296" s="3"/>
    </row>
    <row r="297" spans="7:12" x14ac:dyDescent="0.3">
      <c r="G297" s="2"/>
      <c r="H297" s="3"/>
      <c r="I297" s="3"/>
      <c r="J297" s="3"/>
      <c r="K297" s="3"/>
      <c r="L297" s="3"/>
    </row>
    <row r="298" spans="7:12" x14ac:dyDescent="0.3">
      <c r="G298" s="2"/>
      <c r="H298" s="3"/>
      <c r="I298" s="3"/>
      <c r="J298" s="3"/>
      <c r="K298" s="3"/>
      <c r="L298" s="3"/>
    </row>
    <row r="299" spans="7:12" x14ac:dyDescent="0.3">
      <c r="G299" s="2"/>
      <c r="H299" s="3"/>
      <c r="I299" s="3"/>
      <c r="J299" s="3"/>
      <c r="K299" s="3"/>
      <c r="L299" s="3"/>
    </row>
    <row r="300" spans="7:12" x14ac:dyDescent="0.3">
      <c r="G300" s="2"/>
      <c r="H300" s="3"/>
      <c r="I300" s="3"/>
      <c r="J300" s="3"/>
      <c r="K300" s="3"/>
      <c r="L300" s="3"/>
    </row>
    <row r="301" spans="7:12" x14ac:dyDescent="0.3">
      <c r="G301" s="2"/>
      <c r="H301" s="3"/>
      <c r="I301" s="3"/>
      <c r="J301" s="3"/>
      <c r="K301" s="3"/>
      <c r="L301" s="3"/>
    </row>
    <row r="302" spans="7:12" x14ac:dyDescent="0.3">
      <c r="G302" s="2"/>
      <c r="H302" s="3"/>
      <c r="I302" s="3"/>
      <c r="J302" s="3"/>
      <c r="K302" s="3"/>
      <c r="L302" s="3"/>
    </row>
    <row r="303" spans="7:12" x14ac:dyDescent="0.3">
      <c r="G303" s="2"/>
      <c r="H303" s="3"/>
      <c r="I303" s="3"/>
      <c r="J303" s="3"/>
      <c r="K303" s="3"/>
      <c r="L303" s="3"/>
    </row>
    <row r="304" spans="7:12" x14ac:dyDescent="0.3">
      <c r="G304" s="2"/>
      <c r="H304" s="3"/>
      <c r="I304" s="3"/>
      <c r="J304" s="3"/>
      <c r="K304" s="3"/>
      <c r="L304" s="3"/>
    </row>
    <row r="305" spans="7:12" x14ac:dyDescent="0.3">
      <c r="G305" s="2"/>
      <c r="H305" s="3"/>
      <c r="I305" s="3"/>
      <c r="J305" s="3"/>
      <c r="K305" s="3"/>
      <c r="L305" s="3"/>
    </row>
    <row r="306" spans="7:12" x14ac:dyDescent="0.3">
      <c r="G306" s="2"/>
      <c r="H306" s="3"/>
      <c r="I306" s="3"/>
      <c r="J306" s="3"/>
      <c r="K306" s="3"/>
      <c r="L306" s="3"/>
    </row>
    <row r="307" spans="7:12" x14ac:dyDescent="0.3">
      <c r="G307" s="2"/>
      <c r="H307" s="3"/>
      <c r="I307" s="3"/>
      <c r="J307" s="3"/>
      <c r="K307" s="3"/>
      <c r="L307" s="3"/>
    </row>
    <row r="308" spans="7:12" x14ac:dyDescent="0.3">
      <c r="G308" s="2"/>
      <c r="H308" s="3"/>
      <c r="I308" s="3"/>
      <c r="J308" s="3"/>
      <c r="K308" s="3"/>
      <c r="L308" s="3"/>
    </row>
    <row r="309" spans="7:12" x14ac:dyDescent="0.3">
      <c r="G309" s="2"/>
      <c r="H309" s="3"/>
      <c r="I309" s="3"/>
      <c r="J309" s="3"/>
      <c r="K309" s="3"/>
      <c r="L309" s="3"/>
    </row>
    <row r="310" spans="7:12" x14ac:dyDescent="0.3">
      <c r="G310" s="2"/>
      <c r="H310" s="3"/>
      <c r="I310" s="3"/>
      <c r="J310" s="3"/>
      <c r="K310" s="3"/>
      <c r="L310" s="3"/>
    </row>
    <row r="311" spans="7:12" x14ac:dyDescent="0.3">
      <c r="G311" s="2"/>
      <c r="H311" s="3"/>
      <c r="I311" s="3"/>
      <c r="J311" s="3"/>
      <c r="K311" s="3"/>
      <c r="L311" s="3"/>
    </row>
    <row r="312" spans="7:12" x14ac:dyDescent="0.3">
      <c r="G312" s="2"/>
      <c r="H312" s="3"/>
      <c r="I312" s="3"/>
      <c r="J312" s="3"/>
      <c r="K312" s="3"/>
      <c r="L312" s="3"/>
    </row>
    <row r="313" spans="7:12" x14ac:dyDescent="0.3">
      <c r="G313" s="2"/>
      <c r="H313" s="3"/>
      <c r="I313" s="3"/>
      <c r="J313" s="3"/>
      <c r="K313" s="3"/>
      <c r="L313" s="3"/>
    </row>
    <row r="314" spans="7:12" x14ac:dyDescent="0.3">
      <c r="G314" s="2"/>
      <c r="H314" s="3"/>
      <c r="I314" s="3"/>
      <c r="J314" s="3"/>
      <c r="K314" s="3"/>
      <c r="L314" s="3"/>
    </row>
    <row r="315" spans="7:12" x14ac:dyDescent="0.3">
      <c r="G315" s="2"/>
      <c r="H315" s="3"/>
      <c r="I315" s="3"/>
      <c r="J315" s="3"/>
      <c r="K315" s="3"/>
      <c r="L315" s="3"/>
    </row>
    <row r="316" spans="7:12" x14ac:dyDescent="0.3">
      <c r="G316" s="2"/>
      <c r="H316" s="3"/>
      <c r="I316" s="3"/>
      <c r="J316" s="3"/>
      <c r="K316" s="3"/>
      <c r="L316" s="3"/>
    </row>
    <row r="317" spans="7:12" x14ac:dyDescent="0.3">
      <c r="G317" s="2"/>
      <c r="H317" s="3"/>
      <c r="I317" s="3"/>
      <c r="J317" s="3"/>
      <c r="K317" s="3"/>
      <c r="L317" s="3"/>
    </row>
    <row r="318" spans="7:12" x14ac:dyDescent="0.3">
      <c r="G318" s="2"/>
      <c r="H318" s="3"/>
      <c r="I318" s="3"/>
      <c r="J318" s="3"/>
      <c r="K318" s="3"/>
      <c r="L318" s="3"/>
    </row>
    <row r="319" spans="7:12" x14ac:dyDescent="0.3">
      <c r="G319" s="2"/>
      <c r="H319" s="3"/>
      <c r="I319" s="3"/>
      <c r="J319" s="3"/>
      <c r="K319" s="3"/>
      <c r="L319" s="3"/>
    </row>
    <row r="320" spans="7:12" x14ac:dyDescent="0.3">
      <c r="G320" s="2"/>
      <c r="H320" s="3"/>
      <c r="I320" s="3"/>
      <c r="J320" s="3"/>
      <c r="K320" s="3"/>
      <c r="L320" s="3"/>
    </row>
    <row r="321" spans="7:12" x14ac:dyDescent="0.3">
      <c r="G321" s="2"/>
      <c r="H321" s="3"/>
      <c r="I321" s="3"/>
      <c r="J321" s="3"/>
      <c r="K321" s="3"/>
      <c r="L321" s="3"/>
    </row>
    <row r="322" spans="7:12" x14ac:dyDescent="0.3">
      <c r="G322" s="2"/>
      <c r="H322" s="3"/>
      <c r="I322" s="3"/>
      <c r="J322" s="3"/>
      <c r="K322" s="3"/>
      <c r="L322" s="3"/>
    </row>
    <row r="323" spans="7:12" x14ac:dyDescent="0.3">
      <c r="G323" s="2"/>
      <c r="H323" s="3"/>
      <c r="I323" s="3"/>
      <c r="J323" s="3"/>
      <c r="K323" s="3"/>
      <c r="L323" s="3"/>
    </row>
    <row r="324" spans="7:12" x14ac:dyDescent="0.3">
      <c r="G324" s="2"/>
      <c r="H324" s="3"/>
      <c r="I324" s="3"/>
      <c r="J324" s="3"/>
      <c r="K324" s="3"/>
      <c r="L324" s="3"/>
    </row>
    <row r="325" spans="7:12" x14ac:dyDescent="0.3">
      <c r="G325" s="2"/>
      <c r="H325" s="3"/>
      <c r="I325" s="3"/>
      <c r="J325" s="3"/>
      <c r="K325" s="3"/>
      <c r="L325" s="3"/>
    </row>
    <row r="326" spans="7:12" x14ac:dyDescent="0.3">
      <c r="G326" s="2"/>
      <c r="H326" s="3"/>
      <c r="I326" s="3"/>
      <c r="J326" s="3"/>
      <c r="K326" s="3"/>
      <c r="L326" s="3"/>
    </row>
    <row r="327" spans="7:12" x14ac:dyDescent="0.3">
      <c r="G327" s="2"/>
      <c r="H327" s="3"/>
      <c r="I327" s="3"/>
      <c r="J327" s="3"/>
      <c r="K327" s="3"/>
      <c r="L327" s="3"/>
    </row>
    <row r="328" spans="7:12" x14ac:dyDescent="0.3">
      <c r="G328" s="2"/>
      <c r="H328" s="3"/>
      <c r="I328" s="3"/>
      <c r="J328" s="3"/>
      <c r="K328" s="3"/>
      <c r="L328" s="3"/>
    </row>
    <row r="329" spans="7:12" x14ac:dyDescent="0.3">
      <c r="G329" s="2"/>
      <c r="H329" s="3"/>
      <c r="I329" s="3"/>
      <c r="J329" s="3"/>
      <c r="K329" s="3"/>
      <c r="L329" s="3"/>
    </row>
    <row r="330" spans="7:12" x14ac:dyDescent="0.3">
      <c r="G330" s="2"/>
      <c r="H330" s="3"/>
      <c r="I330" s="3"/>
      <c r="J330" s="3"/>
      <c r="K330" s="3"/>
      <c r="L330" s="3"/>
    </row>
    <row r="331" spans="7:12" x14ac:dyDescent="0.3">
      <c r="G331" s="2"/>
      <c r="H331" s="3"/>
      <c r="I331" s="3"/>
      <c r="J331" s="3"/>
      <c r="K331" s="3"/>
      <c r="L331" s="3"/>
    </row>
    <row r="332" spans="7:12" x14ac:dyDescent="0.3">
      <c r="G332" s="2"/>
      <c r="H332" s="3"/>
      <c r="I332" s="3"/>
      <c r="J332" s="3"/>
      <c r="K332" s="3"/>
      <c r="L332" s="3"/>
    </row>
    <row r="333" spans="7:12" x14ac:dyDescent="0.3">
      <c r="G333" s="2"/>
      <c r="H333" s="3"/>
      <c r="I333" s="3"/>
      <c r="J333" s="3"/>
      <c r="K333" s="3"/>
      <c r="L333" s="3"/>
    </row>
    <row r="334" spans="7:12" x14ac:dyDescent="0.3">
      <c r="G334" s="2"/>
      <c r="H334" s="3"/>
      <c r="I334" s="3"/>
      <c r="J334" s="3"/>
      <c r="K334" s="3"/>
      <c r="L334" s="3"/>
    </row>
    <row r="335" spans="7:12" x14ac:dyDescent="0.3">
      <c r="G335" s="2"/>
      <c r="H335" s="3"/>
      <c r="I335" s="3"/>
      <c r="J335" s="3"/>
      <c r="K335" s="3"/>
      <c r="L335" s="3"/>
    </row>
    <row r="336" spans="7:12" x14ac:dyDescent="0.3">
      <c r="G336" s="2"/>
      <c r="H336" s="3"/>
      <c r="I336" s="3"/>
      <c r="J336" s="3"/>
      <c r="K336" s="3"/>
      <c r="L336" s="3"/>
    </row>
    <row r="337" spans="7:12" x14ac:dyDescent="0.3">
      <c r="G337" s="2"/>
      <c r="H337" s="3"/>
      <c r="I337" s="3"/>
      <c r="J337" s="3"/>
      <c r="K337" s="3"/>
      <c r="L337" s="3"/>
    </row>
    <row r="338" spans="7:12" x14ac:dyDescent="0.3">
      <c r="G338" s="2"/>
      <c r="H338" s="3"/>
      <c r="I338" s="3"/>
      <c r="J338" s="3"/>
      <c r="K338" s="3"/>
      <c r="L338" s="3"/>
    </row>
    <row r="339" spans="7:12" x14ac:dyDescent="0.3">
      <c r="G339" s="2"/>
      <c r="H339" s="3"/>
      <c r="I339" s="3"/>
      <c r="J339" s="3"/>
      <c r="K339" s="3"/>
      <c r="L339" s="3"/>
    </row>
    <row r="340" spans="7:12" x14ac:dyDescent="0.3">
      <c r="G340" s="2"/>
      <c r="H340" s="3"/>
      <c r="I340" s="3"/>
      <c r="J340" s="3"/>
      <c r="K340" s="3"/>
      <c r="L340" s="3"/>
    </row>
    <row r="341" spans="7:12" x14ac:dyDescent="0.3">
      <c r="G341" s="2"/>
      <c r="H341" s="3"/>
      <c r="I341" s="3"/>
      <c r="J341" s="3"/>
      <c r="K341" s="3"/>
      <c r="L341" s="3"/>
    </row>
    <row r="342" spans="7:12" x14ac:dyDescent="0.3">
      <c r="G342" s="2"/>
      <c r="H342" s="3"/>
      <c r="I342" s="3"/>
      <c r="J342" s="3"/>
      <c r="K342" s="3"/>
      <c r="L342" s="3"/>
    </row>
    <row r="343" spans="7:12" x14ac:dyDescent="0.3">
      <c r="G343" s="2"/>
      <c r="H343" s="3"/>
      <c r="I343" s="3"/>
      <c r="J343" s="3"/>
      <c r="K343" s="3"/>
      <c r="L343" s="3"/>
    </row>
    <row r="344" spans="7:12" x14ac:dyDescent="0.3">
      <c r="G344" s="2"/>
      <c r="H344" s="3"/>
      <c r="I344" s="3"/>
      <c r="J344" s="3"/>
      <c r="K344" s="3"/>
      <c r="L344" s="3"/>
    </row>
    <row r="345" spans="7:12" x14ac:dyDescent="0.3">
      <c r="G345" s="2"/>
      <c r="H345" s="3"/>
      <c r="I345" s="3"/>
      <c r="J345" s="3"/>
      <c r="K345" s="3"/>
      <c r="L345" s="3"/>
    </row>
    <row r="346" spans="7:12" x14ac:dyDescent="0.3">
      <c r="G346" s="2"/>
      <c r="H346" s="3"/>
      <c r="I346" s="3"/>
      <c r="J346" s="3"/>
      <c r="K346" s="3"/>
      <c r="L346" s="3"/>
    </row>
    <row r="347" spans="7:12" x14ac:dyDescent="0.3">
      <c r="G347" s="2"/>
      <c r="H347" s="3"/>
      <c r="I347" s="3"/>
      <c r="J347" s="3"/>
      <c r="K347" s="3"/>
      <c r="L347" s="3"/>
    </row>
    <row r="348" spans="7:12" x14ac:dyDescent="0.3">
      <c r="G348" s="2"/>
      <c r="H348" s="3"/>
      <c r="I348" s="3"/>
      <c r="J348" s="3"/>
      <c r="K348" s="3"/>
      <c r="L348" s="3"/>
    </row>
    <row r="349" spans="7:12" x14ac:dyDescent="0.3">
      <c r="G349" s="2"/>
      <c r="H349" s="3"/>
      <c r="I349" s="3"/>
      <c r="J349" s="3"/>
      <c r="K349" s="3"/>
      <c r="L349" s="3"/>
    </row>
    <row r="350" spans="7:12" x14ac:dyDescent="0.3">
      <c r="G350" s="2"/>
      <c r="H350" s="3"/>
      <c r="I350" s="3"/>
      <c r="J350" s="3"/>
      <c r="K350" s="3"/>
      <c r="L350" s="3"/>
    </row>
    <row r="351" spans="7:12" x14ac:dyDescent="0.3">
      <c r="G351" s="2"/>
      <c r="H351" s="3"/>
      <c r="I351" s="3"/>
      <c r="J351" s="3"/>
      <c r="K351" s="3"/>
      <c r="L351" s="3"/>
    </row>
    <row r="352" spans="7:12" x14ac:dyDescent="0.3">
      <c r="G352" s="2"/>
      <c r="H352" s="3"/>
      <c r="I352" s="3"/>
      <c r="J352" s="3"/>
      <c r="K352" s="3"/>
      <c r="L352" s="3"/>
    </row>
    <row r="353" spans="7:12" x14ac:dyDescent="0.3">
      <c r="G353" s="2"/>
      <c r="H353" s="3"/>
      <c r="I353" s="3"/>
      <c r="J353" s="3"/>
      <c r="K353" s="3"/>
      <c r="L353" s="3"/>
    </row>
    <row r="354" spans="7:12" x14ac:dyDescent="0.3">
      <c r="G354" s="2"/>
      <c r="H354" s="3"/>
      <c r="I354" s="3"/>
      <c r="J354" s="3"/>
      <c r="K354" s="3"/>
      <c r="L354" s="3"/>
    </row>
    <row r="355" spans="7:12" x14ac:dyDescent="0.3">
      <c r="G355" s="2"/>
      <c r="H355" s="3"/>
      <c r="I355" s="3"/>
      <c r="J355" s="3"/>
      <c r="K355" s="3"/>
      <c r="L355" s="3"/>
    </row>
    <row r="356" spans="7:12" x14ac:dyDescent="0.3">
      <c r="G356" s="2"/>
      <c r="H356" s="3"/>
      <c r="I356" s="3"/>
      <c r="J356" s="3"/>
      <c r="K356" s="3"/>
      <c r="L356" s="3"/>
    </row>
    <row r="357" spans="7:12" x14ac:dyDescent="0.3">
      <c r="G357" s="2"/>
      <c r="H357" s="3"/>
      <c r="I357" s="3"/>
      <c r="J357" s="3"/>
      <c r="K357" s="3"/>
      <c r="L357" s="3"/>
    </row>
    <row r="358" spans="7:12" x14ac:dyDescent="0.3">
      <c r="G358" s="2"/>
      <c r="H358" s="3"/>
      <c r="I358" s="3"/>
      <c r="J358" s="3"/>
      <c r="K358" s="3"/>
      <c r="L358" s="3"/>
    </row>
    <row r="359" spans="7:12" x14ac:dyDescent="0.3">
      <c r="G359" s="2"/>
      <c r="H359" s="3"/>
      <c r="I359" s="3"/>
      <c r="J359" s="3"/>
      <c r="K359" s="3"/>
      <c r="L359" s="3"/>
    </row>
    <row r="360" spans="7:12" x14ac:dyDescent="0.3">
      <c r="G360" s="2"/>
      <c r="H360" s="3"/>
      <c r="I360" s="3"/>
      <c r="J360" s="3"/>
      <c r="K360" s="3"/>
      <c r="L360" s="3"/>
    </row>
    <row r="361" spans="7:12" x14ac:dyDescent="0.3">
      <c r="G361" s="2"/>
      <c r="H361" s="3"/>
      <c r="I361" s="3"/>
      <c r="J361" s="3"/>
      <c r="K361" s="3"/>
      <c r="L361" s="3"/>
    </row>
    <row r="362" spans="7:12" x14ac:dyDescent="0.3">
      <c r="G362" s="2"/>
      <c r="H362" s="3"/>
      <c r="I362" s="3"/>
      <c r="J362" s="3"/>
      <c r="K362" s="3"/>
      <c r="L362" s="3"/>
    </row>
    <row r="363" spans="7:12" x14ac:dyDescent="0.3">
      <c r="G363" s="2"/>
      <c r="H363" s="3"/>
      <c r="I363" s="3"/>
      <c r="J363" s="3"/>
      <c r="K363" s="3"/>
      <c r="L363" s="3"/>
    </row>
    <row r="364" spans="7:12" x14ac:dyDescent="0.3">
      <c r="G364" s="2"/>
      <c r="H364" s="3"/>
      <c r="I364" s="3"/>
      <c r="J364" s="3"/>
      <c r="K364" s="3"/>
      <c r="L364" s="3"/>
    </row>
    <row r="365" spans="7:12" x14ac:dyDescent="0.3">
      <c r="G365" s="2"/>
      <c r="H365" s="3"/>
      <c r="I365" s="3"/>
      <c r="J365" s="3"/>
      <c r="K365" s="3"/>
      <c r="L365" s="3"/>
    </row>
    <row r="366" spans="7:12" x14ac:dyDescent="0.3">
      <c r="G366" s="2"/>
      <c r="H366" s="3"/>
      <c r="I366" s="3"/>
      <c r="J366" s="3"/>
      <c r="K366" s="3"/>
      <c r="L366" s="3"/>
    </row>
    <row r="367" spans="7:12" x14ac:dyDescent="0.3">
      <c r="G367" s="2"/>
      <c r="H367" s="3"/>
      <c r="I367" s="3"/>
      <c r="J367" s="3"/>
      <c r="K367" s="3"/>
      <c r="L367" s="3"/>
    </row>
    <row r="368" spans="7:12" x14ac:dyDescent="0.3">
      <c r="G368" s="2"/>
      <c r="H368" s="3"/>
      <c r="I368" s="3"/>
      <c r="J368" s="3"/>
      <c r="K368" s="3"/>
      <c r="L368" s="3"/>
    </row>
    <row r="369" spans="7:12" x14ac:dyDescent="0.3">
      <c r="G369" s="2"/>
      <c r="H369" s="3"/>
      <c r="I369" s="3"/>
      <c r="J369" s="3"/>
      <c r="K369" s="3"/>
      <c r="L369" s="3"/>
    </row>
    <row r="370" spans="7:12" x14ac:dyDescent="0.3">
      <c r="G370" s="2"/>
      <c r="H370" s="3"/>
      <c r="I370" s="3"/>
      <c r="J370" s="3"/>
      <c r="K370" s="3"/>
      <c r="L370" s="3"/>
    </row>
    <row r="371" spans="7:12" x14ac:dyDescent="0.3">
      <c r="G371" s="2"/>
      <c r="H371" s="3"/>
      <c r="I371" s="3"/>
      <c r="J371" s="3"/>
      <c r="K371" s="3"/>
      <c r="L371" s="3"/>
    </row>
    <row r="372" spans="7:12" x14ac:dyDescent="0.3">
      <c r="G372" s="2"/>
      <c r="H372" s="3"/>
      <c r="I372" s="3"/>
      <c r="J372" s="3"/>
      <c r="K372" s="3"/>
      <c r="L372" s="3"/>
    </row>
    <row r="373" spans="7:12" x14ac:dyDescent="0.3">
      <c r="G373" s="2"/>
      <c r="H373" s="3"/>
      <c r="I373" s="3"/>
      <c r="J373" s="3"/>
      <c r="K373" s="3"/>
      <c r="L373" s="3"/>
    </row>
    <row r="374" spans="7:12" x14ac:dyDescent="0.3">
      <c r="G374" s="2"/>
      <c r="H374" s="3"/>
      <c r="I374" s="3"/>
      <c r="J374" s="3"/>
      <c r="K374" s="3"/>
      <c r="L374" s="3"/>
    </row>
    <row r="375" spans="7:12" x14ac:dyDescent="0.3">
      <c r="G375" s="2"/>
      <c r="H375" s="3"/>
      <c r="I375" s="3"/>
      <c r="J375" s="3"/>
      <c r="K375" s="3"/>
      <c r="L375" s="3"/>
    </row>
    <row r="376" spans="7:12" x14ac:dyDescent="0.3">
      <c r="G376" s="2"/>
      <c r="H376" s="3"/>
      <c r="I376" s="3"/>
      <c r="J376" s="3"/>
      <c r="K376" s="3"/>
      <c r="L376" s="3"/>
    </row>
    <row r="377" spans="7:12" x14ac:dyDescent="0.3">
      <c r="G377" s="2"/>
      <c r="H377" s="3"/>
      <c r="I377" s="3"/>
      <c r="J377" s="3"/>
      <c r="K377" s="3"/>
      <c r="L377" s="3"/>
    </row>
    <row r="378" spans="7:12" x14ac:dyDescent="0.3">
      <c r="G378" s="2"/>
      <c r="H378" s="3"/>
      <c r="I378" s="3"/>
      <c r="J378" s="3"/>
      <c r="K378" s="3"/>
      <c r="L378" s="3"/>
    </row>
    <row r="379" spans="7:12" x14ac:dyDescent="0.3">
      <c r="G379" s="2"/>
      <c r="H379" s="3"/>
      <c r="I379" s="3"/>
      <c r="J379" s="3"/>
      <c r="K379" s="3"/>
      <c r="L379" s="3"/>
    </row>
    <row r="380" spans="7:12" x14ac:dyDescent="0.3">
      <c r="G380" s="2"/>
      <c r="H380" s="3"/>
      <c r="I380" s="3"/>
      <c r="J380" s="3"/>
      <c r="K380" s="3"/>
      <c r="L380" s="3"/>
    </row>
    <row r="381" spans="7:12" x14ac:dyDescent="0.3">
      <c r="G381" s="2"/>
      <c r="H381" s="3"/>
      <c r="I381" s="3"/>
      <c r="J381" s="3"/>
      <c r="K381" s="3"/>
      <c r="L381" s="3"/>
    </row>
    <row r="382" spans="7:12" x14ac:dyDescent="0.3">
      <c r="G382" s="2"/>
      <c r="H382" s="3"/>
      <c r="I382" s="3"/>
      <c r="J382" s="3"/>
      <c r="K382" s="3"/>
      <c r="L382" s="3"/>
    </row>
    <row r="383" spans="7:12" x14ac:dyDescent="0.3">
      <c r="G383" s="2"/>
      <c r="H383" s="3"/>
      <c r="I383" s="3"/>
      <c r="J383" s="3"/>
      <c r="K383" s="3"/>
      <c r="L383" s="3"/>
    </row>
    <row r="384" spans="7:12" x14ac:dyDescent="0.3">
      <c r="G384" s="2"/>
      <c r="H384" s="3"/>
      <c r="I384" s="3"/>
      <c r="J384" s="3"/>
      <c r="K384" s="3"/>
      <c r="L384" s="3"/>
    </row>
    <row r="385" spans="7:12" x14ac:dyDescent="0.3">
      <c r="G385" s="2"/>
      <c r="H385" s="3"/>
      <c r="I385" s="3"/>
      <c r="J385" s="3"/>
      <c r="K385" s="3"/>
      <c r="L385" s="3"/>
    </row>
    <row r="386" spans="7:12" x14ac:dyDescent="0.3">
      <c r="G386" s="2"/>
      <c r="H386" s="3"/>
      <c r="I386" s="3"/>
      <c r="J386" s="3"/>
      <c r="K386" s="3"/>
      <c r="L386" s="3"/>
    </row>
    <row r="387" spans="7:12" x14ac:dyDescent="0.3">
      <c r="G387" s="2"/>
      <c r="H387" s="3"/>
      <c r="I387" s="3"/>
      <c r="J387" s="3"/>
      <c r="K387" s="3"/>
      <c r="L387" s="3"/>
    </row>
    <row r="388" spans="7:12" x14ac:dyDescent="0.3">
      <c r="G388" s="2"/>
      <c r="H388" s="3"/>
      <c r="I388" s="3"/>
      <c r="J388" s="3"/>
      <c r="K388" s="3"/>
      <c r="L388" s="3"/>
    </row>
    <row r="389" spans="7:12" x14ac:dyDescent="0.3">
      <c r="G389" s="2"/>
      <c r="H389" s="3"/>
      <c r="I389" s="3"/>
      <c r="J389" s="3"/>
      <c r="K389" s="3"/>
      <c r="L389" s="3"/>
    </row>
    <row r="390" spans="7:12" x14ac:dyDescent="0.3">
      <c r="G390" s="2"/>
      <c r="H390" s="3"/>
      <c r="I390" s="3"/>
      <c r="J390" s="3"/>
      <c r="K390" s="3"/>
      <c r="L390" s="3"/>
    </row>
    <row r="391" spans="7:12" x14ac:dyDescent="0.3">
      <c r="G391" s="2"/>
      <c r="H391" s="3"/>
      <c r="I391" s="3"/>
      <c r="J391" s="3"/>
      <c r="K391" s="3"/>
      <c r="L391" s="3"/>
    </row>
    <row r="392" spans="7:12" x14ac:dyDescent="0.3">
      <c r="G392" s="2"/>
      <c r="H392" s="3"/>
      <c r="I392" s="3"/>
      <c r="J392" s="3"/>
      <c r="K392" s="3"/>
      <c r="L392" s="3"/>
    </row>
    <row r="393" spans="7:12" x14ac:dyDescent="0.3">
      <c r="G393" s="2"/>
      <c r="H393" s="3"/>
      <c r="I393" s="3"/>
      <c r="J393" s="3"/>
      <c r="K393" s="3"/>
      <c r="L393" s="3"/>
    </row>
    <row r="394" spans="7:12" x14ac:dyDescent="0.3">
      <c r="G394" s="2"/>
      <c r="H394" s="3"/>
      <c r="I394" s="3"/>
      <c r="J394" s="3"/>
      <c r="K394" s="3"/>
      <c r="L394" s="3"/>
    </row>
    <row r="395" spans="7:12" x14ac:dyDescent="0.3">
      <c r="G395" s="2"/>
      <c r="H395" s="3"/>
      <c r="I395" s="3"/>
      <c r="J395" s="3"/>
      <c r="K395" s="3"/>
      <c r="L395" s="3"/>
    </row>
    <row r="396" spans="7:12" x14ac:dyDescent="0.3">
      <c r="G396" s="2"/>
      <c r="H396" s="3"/>
      <c r="I396" s="3"/>
      <c r="J396" s="3"/>
      <c r="K396" s="3"/>
      <c r="L396" s="3"/>
    </row>
    <row r="397" spans="7:12" x14ac:dyDescent="0.3">
      <c r="G397" s="2"/>
      <c r="H397" s="3"/>
      <c r="I397" s="3"/>
      <c r="J397" s="3"/>
      <c r="K397" s="3"/>
      <c r="L397" s="3"/>
    </row>
    <row r="398" spans="7:12" x14ac:dyDescent="0.3">
      <c r="G398" s="2"/>
      <c r="H398" s="3"/>
      <c r="I398" s="3"/>
      <c r="J398" s="3"/>
      <c r="K398" s="3"/>
      <c r="L398" s="3"/>
    </row>
    <row r="399" spans="7:12" x14ac:dyDescent="0.3">
      <c r="G399" s="2"/>
      <c r="H399" s="3"/>
      <c r="I399" s="3"/>
      <c r="J399" s="3"/>
      <c r="K399" s="3"/>
      <c r="L399" s="3"/>
    </row>
    <row r="400" spans="7:12" x14ac:dyDescent="0.3">
      <c r="G400" s="2"/>
      <c r="H400" s="3"/>
      <c r="I400" s="3"/>
      <c r="J400" s="3"/>
      <c r="K400" s="3"/>
      <c r="L400" s="3"/>
    </row>
    <row r="401" spans="7:12" x14ac:dyDescent="0.3">
      <c r="G401" s="2"/>
      <c r="H401" s="3"/>
      <c r="I401" s="3"/>
      <c r="J401" s="3"/>
      <c r="K401" s="3"/>
      <c r="L401" s="3"/>
    </row>
    <row r="402" spans="7:12" x14ac:dyDescent="0.3">
      <c r="G402" s="2"/>
      <c r="H402" s="3"/>
      <c r="I402" s="3"/>
      <c r="J402" s="3"/>
      <c r="K402" s="3"/>
      <c r="L402" s="3"/>
    </row>
    <row r="403" spans="7:12" x14ac:dyDescent="0.3">
      <c r="G403" s="2"/>
      <c r="H403" s="3"/>
      <c r="I403" s="3"/>
      <c r="J403" s="3"/>
      <c r="K403" s="3"/>
      <c r="L403" s="3"/>
    </row>
    <row r="404" spans="7:12" x14ac:dyDescent="0.3">
      <c r="G404" s="2"/>
      <c r="H404" s="3"/>
      <c r="I404" s="3"/>
      <c r="J404" s="3"/>
      <c r="K404" s="3"/>
      <c r="L404" s="3"/>
    </row>
    <row r="405" spans="7:12" x14ac:dyDescent="0.3">
      <c r="G405" s="2"/>
      <c r="H405" s="3"/>
      <c r="I405" s="3"/>
      <c r="J405" s="3"/>
      <c r="K405" s="3"/>
      <c r="L405" s="3"/>
    </row>
    <row r="406" spans="7:12" x14ac:dyDescent="0.3">
      <c r="G406" s="2"/>
      <c r="H406" s="3"/>
      <c r="I406" s="3"/>
      <c r="J406" s="3"/>
      <c r="K406" s="3"/>
      <c r="L406" s="3"/>
    </row>
    <row r="407" spans="7:12" x14ac:dyDescent="0.3">
      <c r="G407" s="2"/>
      <c r="H407" s="3"/>
      <c r="I407" s="3"/>
      <c r="J407" s="3"/>
      <c r="K407" s="3"/>
      <c r="L407" s="3"/>
    </row>
    <row r="408" spans="7:12" x14ac:dyDescent="0.3">
      <c r="G408" s="2"/>
      <c r="H408" s="3"/>
      <c r="I408" s="3"/>
      <c r="J408" s="3"/>
      <c r="K408" s="3"/>
      <c r="L408" s="3"/>
    </row>
    <row r="409" spans="7:12" x14ac:dyDescent="0.3">
      <c r="G409" s="2"/>
      <c r="H409" s="3"/>
      <c r="I409" s="3"/>
      <c r="J409" s="3"/>
      <c r="K409" s="3"/>
      <c r="L409" s="3"/>
    </row>
    <row r="410" spans="7:12" x14ac:dyDescent="0.3">
      <c r="G410" s="2"/>
      <c r="H410" s="3"/>
      <c r="I410" s="3"/>
      <c r="J410" s="3"/>
      <c r="K410" s="3"/>
      <c r="L410" s="3"/>
    </row>
    <row r="411" spans="7:12" x14ac:dyDescent="0.3">
      <c r="G411" s="2"/>
      <c r="H411" s="3"/>
      <c r="I411" s="3"/>
      <c r="J411" s="3"/>
      <c r="K411" s="3"/>
      <c r="L411" s="3"/>
    </row>
    <row r="412" spans="7:12" x14ac:dyDescent="0.3">
      <c r="G412" s="2"/>
      <c r="H412" s="3"/>
      <c r="I412" s="3"/>
      <c r="J412" s="3"/>
      <c r="K412" s="3"/>
      <c r="L412" s="3"/>
    </row>
    <row r="413" spans="7:12" x14ac:dyDescent="0.3">
      <c r="G413" s="2"/>
      <c r="H413" s="3"/>
      <c r="I413" s="3"/>
      <c r="J413" s="3"/>
      <c r="K413" s="3"/>
      <c r="L413" s="3"/>
    </row>
    <row r="414" spans="7:12" x14ac:dyDescent="0.3">
      <c r="G414" s="2"/>
      <c r="H414" s="3"/>
      <c r="I414" s="3"/>
      <c r="J414" s="3"/>
      <c r="K414" s="3"/>
      <c r="L414" s="3"/>
    </row>
    <row r="415" spans="7:12" x14ac:dyDescent="0.3">
      <c r="G415" s="2"/>
      <c r="H415" s="3"/>
      <c r="I415" s="3"/>
      <c r="J415" s="3"/>
      <c r="K415" s="3"/>
      <c r="L415" s="3"/>
    </row>
    <row r="416" spans="7:12" x14ac:dyDescent="0.3">
      <c r="G416" s="2"/>
      <c r="H416" s="3"/>
      <c r="I416" s="3"/>
      <c r="J416" s="3"/>
      <c r="K416" s="3"/>
      <c r="L416" s="3"/>
    </row>
    <row r="417" spans="7:12" x14ac:dyDescent="0.3">
      <c r="G417" s="2"/>
      <c r="H417" s="3"/>
      <c r="I417" s="3"/>
      <c r="J417" s="3"/>
      <c r="K417" s="3"/>
      <c r="L417" s="3"/>
    </row>
    <row r="418" spans="7:12" x14ac:dyDescent="0.3">
      <c r="G418" s="2"/>
      <c r="H418" s="3"/>
      <c r="I418" s="3"/>
      <c r="J418" s="3"/>
      <c r="K418" s="3"/>
      <c r="L418" s="3"/>
    </row>
    <row r="419" spans="7:12" x14ac:dyDescent="0.3">
      <c r="G419" s="2"/>
      <c r="H419" s="3"/>
      <c r="I419" s="3"/>
      <c r="J419" s="3"/>
      <c r="K419" s="3"/>
      <c r="L419" s="3"/>
    </row>
    <row r="420" spans="7:12" x14ac:dyDescent="0.3">
      <c r="G420" s="2"/>
      <c r="H420" s="3"/>
      <c r="I420" s="3"/>
      <c r="J420" s="3"/>
      <c r="K420" s="3"/>
      <c r="L420" s="3"/>
    </row>
    <row r="421" spans="7:12" x14ac:dyDescent="0.3">
      <c r="G421" s="2"/>
      <c r="H421" s="3"/>
      <c r="I421" s="3"/>
      <c r="J421" s="3"/>
      <c r="K421" s="3"/>
      <c r="L421" s="3"/>
    </row>
    <row r="422" spans="7:12" x14ac:dyDescent="0.3">
      <c r="G422" s="2"/>
      <c r="H422" s="3"/>
      <c r="I422" s="3"/>
      <c r="J422" s="3"/>
      <c r="K422" s="3"/>
      <c r="L422" s="3"/>
    </row>
    <row r="423" spans="7:12" x14ac:dyDescent="0.3">
      <c r="G423" s="2"/>
      <c r="H423" s="3"/>
      <c r="I423" s="3"/>
      <c r="J423" s="3"/>
      <c r="K423" s="3"/>
      <c r="L423" s="3"/>
    </row>
    <row r="424" spans="7:12" x14ac:dyDescent="0.3">
      <c r="G424" s="2"/>
      <c r="H424" s="3"/>
      <c r="I424" s="3"/>
      <c r="J424" s="3"/>
      <c r="K424" s="3"/>
      <c r="L424" s="3"/>
    </row>
    <row r="425" spans="7:12" x14ac:dyDescent="0.3">
      <c r="G425" s="2"/>
      <c r="H425" s="3"/>
      <c r="I425" s="3"/>
      <c r="J425" s="3"/>
      <c r="K425" s="3"/>
      <c r="L425" s="3"/>
    </row>
    <row r="426" spans="7:12" x14ac:dyDescent="0.3">
      <c r="G426" s="2"/>
      <c r="H426" s="3"/>
      <c r="I426" s="3"/>
      <c r="J426" s="3"/>
      <c r="K426" s="3"/>
      <c r="L426" s="3"/>
    </row>
    <row r="427" spans="7:12" x14ac:dyDescent="0.3">
      <c r="G427" s="2"/>
      <c r="H427" s="3"/>
      <c r="I427" s="3"/>
      <c r="J427" s="3"/>
      <c r="K427" s="3"/>
      <c r="L427" s="3"/>
    </row>
    <row r="428" spans="7:12" x14ac:dyDescent="0.3">
      <c r="G428" s="2"/>
      <c r="H428" s="3"/>
      <c r="I428" s="3"/>
      <c r="J428" s="3"/>
      <c r="K428" s="3"/>
      <c r="L428" s="3"/>
    </row>
    <row r="429" spans="7:12" x14ac:dyDescent="0.3">
      <c r="G429" s="2"/>
      <c r="H429" s="3"/>
      <c r="I429" s="3"/>
      <c r="J429" s="3"/>
      <c r="K429" s="3"/>
      <c r="L429" s="3"/>
    </row>
    <row r="430" spans="7:12" x14ac:dyDescent="0.3">
      <c r="G430" s="2"/>
      <c r="H430" s="3"/>
      <c r="I430" s="3"/>
      <c r="J430" s="3"/>
      <c r="K430" s="3"/>
      <c r="L430" s="3"/>
    </row>
    <row r="431" spans="7:12" x14ac:dyDescent="0.3">
      <c r="G431" s="2"/>
      <c r="H431" s="3"/>
      <c r="I431" s="3"/>
      <c r="J431" s="3"/>
      <c r="K431" s="3"/>
      <c r="L431" s="3"/>
    </row>
    <row r="432" spans="7:12" x14ac:dyDescent="0.3">
      <c r="G432" s="2"/>
      <c r="H432" s="3"/>
      <c r="I432" s="3"/>
      <c r="J432" s="3"/>
      <c r="K432" s="3"/>
      <c r="L432" s="3"/>
    </row>
    <row r="433" spans="7:12" x14ac:dyDescent="0.3">
      <c r="G433" s="2"/>
      <c r="H433" s="3"/>
      <c r="I433" s="3"/>
      <c r="J433" s="3"/>
      <c r="K433" s="3"/>
      <c r="L433" s="3"/>
    </row>
    <row r="434" spans="7:12" x14ac:dyDescent="0.3">
      <c r="G434" s="2"/>
      <c r="H434" s="3"/>
      <c r="I434" s="3"/>
      <c r="J434" s="3"/>
      <c r="K434" s="3"/>
      <c r="L434" s="3"/>
    </row>
    <row r="435" spans="7:12" x14ac:dyDescent="0.3">
      <c r="G435" s="2"/>
      <c r="H435" s="3"/>
      <c r="I435" s="3"/>
      <c r="J435" s="3"/>
      <c r="K435" s="3"/>
      <c r="L435" s="3"/>
    </row>
    <row r="436" spans="7:12" x14ac:dyDescent="0.3">
      <c r="G436" s="2"/>
      <c r="H436" s="3"/>
      <c r="I436" s="3"/>
      <c r="J436" s="3"/>
      <c r="K436" s="3"/>
      <c r="L436" s="3"/>
    </row>
    <row r="437" spans="7:12" x14ac:dyDescent="0.3">
      <c r="G437" s="2"/>
      <c r="H437" s="3"/>
      <c r="I437" s="3"/>
      <c r="J437" s="3"/>
      <c r="K437" s="3"/>
      <c r="L437" s="3"/>
    </row>
    <row r="438" spans="7:12" x14ac:dyDescent="0.3">
      <c r="G438" s="2"/>
      <c r="H438" s="3"/>
      <c r="I438" s="3"/>
      <c r="J438" s="3"/>
      <c r="K438" s="3"/>
      <c r="L438" s="3"/>
    </row>
    <row r="439" spans="7:12" x14ac:dyDescent="0.3">
      <c r="G439" s="2"/>
      <c r="H439" s="3"/>
      <c r="I439" s="3"/>
      <c r="J439" s="3"/>
      <c r="K439" s="3"/>
      <c r="L439" s="3"/>
    </row>
    <row r="440" spans="7:12" x14ac:dyDescent="0.3">
      <c r="G440" s="2"/>
      <c r="H440" s="3"/>
      <c r="I440" s="3"/>
      <c r="J440" s="3"/>
      <c r="K440" s="3"/>
      <c r="L440" s="3"/>
    </row>
    <row r="441" spans="7:12" x14ac:dyDescent="0.3">
      <c r="G441" s="2"/>
      <c r="H441" s="3"/>
      <c r="I441" s="3"/>
      <c r="J441" s="3"/>
      <c r="K441" s="3"/>
      <c r="L441" s="3"/>
    </row>
    <row r="442" spans="7:12" x14ac:dyDescent="0.3">
      <c r="G442" s="2"/>
      <c r="H442" s="3"/>
      <c r="I442" s="3"/>
      <c r="J442" s="3"/>
      <c r="K442" s="3"/>
      <c r="L442" s="3"/>
    </row>
    <row r="443" spans="7:12" x14ac:dyDescent="0.3">
      <c r="G443" s="2"/>
      <c r="H443" s="3"/>
      <c r="I443" s="3"/>
      <c r="J443" s="3"/>
      <c r="K443" s="3"/>
      <c r="L443" s="3"/>
    </row>
    <row r="444" spans="7:12" x14ac:dyDescent="0.3">
      <c r="G444" s="2"/>
      <c r="H444" s="3"/>
      <c r="I444" s="3"/>
      <c r="J444" s="3"/>
      <c r="K444" s="3"/>
      <c r="L444" s="3"/>
    </row>
    <row r="445" spans="7:12" x14ac:dyDescent="0.3">
      <c r="G445" s="2"/>
      <c r="H445" s="3"/>
      <c r="I445" s="3"/>
      <c r="J445" s="3"/>
      <c r="K445" s="3"/>
      <c r="L445" s="3"/>
    </row>
    <row r="446" spans="7:12" x14ac:dyDescent="0.3">
      <c r="G446" s="2"/>
      <c r="H446" s="3"/>
      <c r="I446" s="3"/>
      <c r="J446" s="3"/>
      <c r="K446" s="3"/>
      <c r="L446" s="3"/>
    </row>
    <row r="447" spans="7:12" x14ac:dyDescent="0.3">
      <c r="G447" s="2"/>
      <c r="H447" s="3"/>
      <c r="I447" s="3"/>
      <c r="J447" s="3"/>
      <c r="K447" s="3"/>
      <c r="L447" s="3"/>
    </row>
    <row r="448" spans="7:12" x14ac:dyDescent="0.3">
      <c r="G448" s="2"/>
      <c r="H448" s="3"/>
      <c r="I448" s="3"/>
      <c r="J448" s="3"/>
      <c r="K448" s="3"/>
      <c r="L448" s="3"/>
    </row>
    <row r="449" spans="7:12" x14ac:dyDescent="0.3">
      <c r="G449" s="2"/>
      <c r="H449" s="3"/>
      <c r="I449" s="3"/>
      <c r="J449" s="3"/>
      <c r="K449" s="3"/>
      <c r="L449" s="3"/>
    </row>
    <row r="450" spans="7:12" x14ac:dyDescent="0.3">
      <c r="G450" s="2"/>
      <c r="H450" s="3"/>
      <c r="I450" s="3"/>
      <c r="J450" s="3"/>
      <c r="K450" s="3"/>
      <c r="L450" s="3"/>
    </row>
    <row r="451" spans="7:12" x14ac:dyDescent="0.3">
      <c r="G451" s="2"/>
      <c r="H451" s="3"/>
      <c r="I451" s="3"/>
      <c r="J451" s="3"/>
      <c r="K451" s="3"/>
      <c r="L451" s="3"/>
    </row>
    <row r="452" spans="7:12" x14ac:dyDescent="0.3">
      <c r="G452" s="2"/>
      <c r="H452" s="3"/>
      <c r="I452" s="3"/>
      <c r="J452" s="3"/>
      <c r="K452" s="3"/>
      <c r="L452" s="3"/>
    </row>
    <row r="453" spans="7:12" x14ac:dyDescent="0.3">
      <c r="G453" s="2"/>
      <c r="H453" s="3"/>
      <c r="I453" s="3"/>
      <c r="J453" s="3"/>
      <c r="K453" s="3"/>
      <c r="L453" s="3"/>
    </row>
    <row r="454" spans="7:12" x14ac:dyDescent="0.3">
      <c r="G454" s="2"/>
      <c r="H454" s="3"/>
      <c r="I454" s="3"/>
      <c r="J454" s="3"/>
      <c r="K454" s="3"/>
      <c r="L454" s="3"/>
    </row>
    <row r="455" spans="7:12" x14ac:dyDescent="0.3">
      <c r="G455" s="2"/>
      <c r="H455" s="3"/>
      <c r="I455" s="3"/>
      <c r="J455" s="3"/>
      <c r="K455" s="3"/>
      <c r="L455" s="3"/>
    </row>
    <row r="456" spans="7:12" x14ac:dyDescent="0.3">
      <c r="G456" s="2"/>
      <c r="H456" s="3"/>
      <c r="I456" s="3"/>
      <c r="J456" s="3"/>
      <c r="K456" s="3"/>
      <c r="L456" s="3"/>
    </row>
    <row r="457" spans="7:12" x14ac:dyDescent="0.3">
      <c r="G457" s="2"/>
      <c r="H457" s="3"/>
      <c r="I457" s="3"/>
      <c r="J457" s="3"/>
      <c r="K457" s="3"/>
      <c r="L457" s="3"/>
    </row>
    <row r="458" spans="7:12" x14ac:dyDescent="0.3">
      <c r="G458" s="2"/>
      <c r="H458" s="3"/>
      <c r="I458" s="3"/>
      <c r="J458" s="3"/>
      <c r="K458" s="3"/>
      <c r="L458" s="3"/>
    </row>
    <row r="459" spans="7:12" x14ac:dyDescent="0.3">
      <c r="G459" s="2"/>
      <c r="H459" s="3"/>
      <c r="I459" s="3"/>
      <c r="J459" s="3"/>
      <c r="K459" s="3"/>
      <c r="L459" s="3"/>
    </row>
    <row r="460" spans="7:12" x14ac:dyDescent="0.3">
      <c r="G460" s="2"/>
      <c r="H460" s="3"/>
      <c r="I460" s="3"/>
      <c r="J460" s="3"/>
      <c r="K460" s="3"/>
      <c r="L460" s="3"/>
    </row>
    <row r="461" spans="7:12" x14ac:dyDescent="0.3">
      <c r="G461" s="2"/>
      <c r="H461" s="3"/>
      <c r="I461" s="3"/>
      <c r="J461" s="3"/>
      <c r="K461" s="3"/>
      <c r="L461" s="3"/>
    </row>
    <row r="462" spans="7:12" x14ac:dyDescent="0.3">
      <c r="G462" s="2"/>
      <c r="H462" s="3"/>
      <c r="I462" s="3"/>
      <c r="J462" s="3"/>
      <c r="K462" s="3"/>
      <c r="L462" s="3"/>
    </row>
    <row r="463" spans="7:12" x14ac:dyDescent="0.3">
      <c r="G463" s="2"/>
      <c r="H463" s="3"/>
      <c r="I463" s="3"/>
      <c r="J463" s="3"/>
      <c r="K463" s="3"/>
      <c r="L463" s="3"/>
    </row>
    <row r="464" spans="7:12" x14ac:dyDescent="0.3">
      <c r="G464" s="2"/>
      <c r="H464" s="3"/>
      <c r="I464" s="3"/>
      <c r="J464" s="3"/>
      <c r="K464" s="3"/>
      <c r="L464" s="3"/>
    </row>
    <row r="465" spans="7:12" x14ac:dyDescent="0.3">
      <c r="G465" s="2"/>
      <c r="H465" s="3"/>
      <c r="I465" s="3"/>
      <c r="J465" s="3"/>
      <c r="K465" s="3"/>
      <c r="L465" s="3"/>
    </row>
    <row r="466" spans="7:12" x14ac:dyDescent="0.3">
      <c r="G466" s="2"/>
      <c r="H466" s="3"/>
      <c r="I466" s="3"/>
      <c r="J466" s="3"/>
      <c r="K466" s="3"/>
      <c r="L466" s="3"/>
    </row>
    <row r="467" spans="7:12" x14ac:dyDescent="0.3">
      <c r="G467" s="2"/>
      <c r="H467" s="3"/>
      <c r="I467" s="3"/>
      <c r="J467" s="3"/>
      <c r="K467" s="3"/>
      <c r="L467" s="3"/>
    </row>
    <row r="468" spans="7:12" x14ac:dyDescent="0.3">
      <c r="G468" s="2"/>
      <c r="H468" s="3"/>
      <c r="I468" s="3"/>
      <c r="J468" s="3"/>
      <c r="K468" s="3"/>
      <c r="L468" s="3"/>
    </row>
    <row r="469" spans="7:12" x14ac:dyDescent="0.3">
      <c r="G469" s="2"/>
      <c r="H469" s="3"/>
      <c r="I469" s="3"/>
      <c r="J469" s="3"/>
      <c r="K469" s="3"/>
      <c r="L469" s="3"/>
    </row>
    <row r="470" spans="7:12" x14ac:dyDescent="0.3">
      <c r="G470" s="2"/>
      <c r="H470" s="3"/>
      <c r="I470" s="3"/>
      <c r="J470" s="3"/>
      <c r="K470" s="3"/>
      <c r="L470" s="3"/>
    </row>
    <row r="471" spans="7:12" x14ac:dyDescent="0.3">
      <c r="G471" s="2"/>
      <c r="H471" s="3"/>
      <c r="I471" s="3"/>
      <c r="J471" s="3"/>
      <c r="K471" s="3"/>
      <c r="L471" s="3"/>
    </row>
    <row r="472" spans="7:12" x14ac:dyDescent="0.3">
      <c r="G472" s="2"/>
      <c r="H472" s="3"/>
      <c r="I472" s="3"/>
      <c r="J472" s="3"/>
      <c r="K472" s="3"/>
      <c r="L472" s="3"/>
    </row>
    <row r="473" spans="7:12" x14ac:dyDescent="0.3">
      <c r="G473" s="2"/>
      <c r="H473" s="3"/>
      <c r="I473" s="3"/>
      <c r="J473" s="3"/>
      <c r="K473" s="3"/>
      <c r="L473" s="3"/>
    </row>
    <row r="474" spans="7:12" x14ac:dyDescent="0.3">
      <c r="G474" s="2"/>
      <c r="H474" s="3"/>
      <c r="I474" s="3"/>
      <c r="J474" s="3"/>
      <c r="K474" s="3"/>
      <c r="L474" s="3"/>
    </row>
    <row r="475" spans="7:12" x14ac:dyDescent="0.3">
      <c r="G475" s="2"/>
      <c r="H475" s="3"/>
      <c r="I475" s="3"/>
      <c r="J475" s="3"/>
      <c r="K475" s="3"/>
      <c r="L475" s="3"/>
    </row>
    <row r="476" spans="7:12" x14ac:dyDescent="0.3">
      <c r="G476" s="2"/>
      <c r="H476" s="3"/>
      <c r="I476" s="3"/>
      <c r="J476" s="3"/>
      <c r="K476" s="3"/>
      <c r="L476" s="3"/>
    </row>
    <row r="477" spans="7:12" x14ac:dyDescent="0.3">
      <c r="G477" s="2"/>
      <c r="H477" s="3"/>
      <c r="I477" s="3"/>
      <c r="J477" s="3"/>
      <c r="K477" s="3"/>
      <c r="L477" s="3"/>
    </row>
    <row r="478" spans="7:12" x14ac:dyDescent="0.3">
      <c r="G478" s="2"/>
      <c r="H478" s="3"/>
      <c r="I478" s="3"/>
      <c r="J478" s="3"/>
      <c r="K478" s="3"/>
      <c r="L478" s="3"/>
    </row>
    <row r="479" spans="7:12" x14ac:dyDescent="0.3">
      <c r="G479" s="2"/>
      <c r="H479" s="3"/>
      <c r="I479" s="3"/>
      <c r="J479" s="3"/>
      <c r="K479" s="3"/>
      <c r="L479" s="3"/>
    </row>
    <row r="480" spans="7:12" x14ac:dyDescent="0.3">
      <c r="G480" s="2"/>
      <c r="H480" s="3"/>
      <c r="I480" s="3"/>
      <c r="J480" s="3"/>
      <c r="K480" s="3"/>
      <c r="L480" s="3"/>
    </row>
    <row r="481" spans="7:12" x14ac:dyDescent="0.3">
      <c r="G481" s="2"/>
      <c r="H481" s="3"/>
      <c r="I481" s="3"/>
      <c r="J481" s="3"/>
      <c r="K481" s="3"/>
      <c r="L481" s="3"/>
    </row>
    <row r="482" spans="7:12" x14ac:dyDescent="0.3">
      <c r="G482" s="2"/>
      <c r="H482" s="3"/>
      <c r="I482" s="3"/>
      <c r="J482" s="3"/>
      <c r="K482" s="3"/>
      <c r="L482" s="3"/>
    </row>
    <row r="483" spans="7:12" x14ac:dyDescent="0.3">
      <c r="G483" s="2"/>
      <c r="H483" s="3"/>
      <c r="I483" s="3"/>
      <c r="J483" s="3"/>
      <c r="K483" s="3"/>
      <c r="L483" s="3"/>
    </row>
    <row r="484" spans="7:12" x14ac:dyDescent="0.3">
      <c r="G484" s="2"/>
      <c r="H484" s="3"/>
      <c r="I484" s="3"/>
      <c r="J484" s="3"/>
      <c r="K484" s="3"/>
      <c r="L484" s="3"/>
    </row>
    <row r="485" spans="7:12" x14ac:dyDescent="0.3">
      <c r="G485" s="2"/>
      <c r="H485" s="3"/>
      <c r="I485" s="3"/>
      <c r="J485" s="3"/>
      <c r="K485" s="3"/>
      <c r="L485" s="3"/>
    </row>
    <row r="486" spans="7:12" x14ac:dyDescent="0.3">
      <c r="G486" s="2"/>
      <c r="H486" s="3"/>
      <c r="I486" s="3"/>
      <c r="J486" s="3"/>
      <c r="K486" s="3"/>
      <c r="L486" s="3"/>
    </row>
    <row r="487" spans="7:12" x14ac:dyDescent="0.3">
      <c r="G487" s="2"/>
      <c r="H487" s="3"/>
      <c r="I487" s="3"/>
      <c r="J487" s="3"/>
      <c r="K487" s="3"/>
      <c r="L487" s="3"/>
    </row>
    <row r="488" spans="7:12" x14ac:dyDescent="0.3">
      <c r="G488" s="2"/>
      <c r="H488" s="3"/>
      <c r="I488" s="3"/>
      <c r="J488" s="3"/>
      <c r="K488" s="3"/>
      <c r="L488" s="3"/>
    </row>
    <row r="489" spans="7:12" x14ac:dyDescent="0.3">
      <c r="G489" s="2"/>
      <c r="H489" s="3"/>
      <c r="I489" s="3"/>
      <c r="J489" s="3"/>
      <c r="K489" s="3"/>
      <c r="L489" s="3"/>
    </row>
    <row r="490" spans="7:12" x14ac:dyDescent="0.3">
      <c r="G490" s="2"/>
      <c r="H490" s="3"/>
      <c r="I490" s="3"/>
      <c r="J490" s="3"/>
      <c r="K490" s="3"/>
      <c r="L490" s="3"/>
    </row>
    <row r="491" spans="7:12" x14ac:dyDescent="0.3">
      <c r="G491" s="2"/>
      <c r="H491" s="3"/>
      <c r="I491" s="3"/>
      <c r="J491" s="3"/>
      <c r="K491" s="3"/>
      <c r="L491" s="3"/>
    </row>
    <row r="492" spans="7:12" x14ac:dyDescent="0.3">
      <c r="G492" s="2"/>
      <c r="H492" s="3"/>
      <c r="I492" s="3"/>
      <c r="J492" s="3"/>
      <c r="K492" s="3"/>
      <c r="L492" s="3"/>
    </row>
    <row r="493" spans="7:12" x14ac:dyDescent="0.3">
      <c r="G493" s="2"/>
      <c r="H493" s="3"/>
      <c r="I493" s="3"/>
      <c r="J493" s="3"/>
      <c r="K493" s="3"/>
      <c r="L493" s="3"/>
    </row>
    <row r="494" spans="7:12" x14ac:dyDescent="0.3">
      <c r="G494" s="2"/>
      <c r="H494" s="3"/>
      <c r="I494" s="3"/>
      <c r="J494" s="3"/>
      <c r="K494" s="3"/>
      <c r="L494" s="3"/>
    </row>
    <row r="495" spans="7:12" x14ac:dyDescent="0.3">
      <c r="G495" s="2"/>
      <c r="H495" s="3"/>
      <c r="I495" s="3"/>
      <c r="J495" s="3"/>
      <c r="K495" s="3"/>
      <c r="L495" s="3"/>
    </row>
    <row r="496" spans="7:12" x14ac:dyDescent="0.3">
      <c r="G496" s="2"/>
      <c r="H496" s="3"/>
      <c r="I496" s="3"/>
      <c r="J496" s="3"/>
      <c r="K496" s="3"/>
      <c r="L496" s="3"/>
    </row>
    <row r="497" spans="7:12" x14ac:dyDescent="0.3">
      <c r="G497" s="2"/>
      <c r="H497" s="3"/>
      <c r="I497" s="3"/>
      <c r="J497" s="3"/>
      <c r="K497" s="3"/>
      <c r="L497" s="3"/>
    </row>
    <row r="498" spans="7:12" x14ac:dyDescent="0.3">
      <c r="G498" s="2"/>
      <c r="H498" s="3"/>
      <c r="I498" s="3"/>
      <c r="J498" s="3"/>
      <c r="K498" s="3"/>
      <c r="L498" s="3"/>
    </row>
    <row r="499" spans="7:12" x14ac:dyDescent="0.3">
      <c r="G499" s="2"/>
      <c r="H499" s="3"/>
      <c r="I499" s="3"/>
      <c r="J499" s="3"/>
      <c r="K499" s="3"/>
      <c r="L499" s="3"/>
    </row>
    <row r="500" spans="7:12" x14ac:dyDescent="0.3">
      <c r="G500" s="2"/>
      <c r="H500" s="3"/>
      <c r="I500" s="3"/>
      <c r="J500" s="3"/>
      <c r="K500" s="3"/>
      <c r="L500" s="3"/>
    </row>
    <row r="501" spans="7:12" x14ac:dyDescent="0.3">
      <c r="G501" s="2"/>
      <c r="H501" s="3"/>
      <c r="I501" s="3"/>
      <c r="J501" s="3"/>
      <c r="K501" s="3"/>
      <c r="L501" s="3"/>
    </row>
    <row r="502" spans="7:12" x14ac:dyDescent="0.3">
      <c r="G502" s="2"/>
      <c r="H502" s="3"/>
      <c r="I502" s="3"/>
      <c r="J502" s="3"/>
      <c r="K502" s="3"/>
      <c r="L502" s="3"/>
    </row>
    <row r="503" spans="7:12" x14ac:dyDescent="0.3">
      <c r="G503" s="2"/>
      <c r="H503" s="3"/>
      <c r="I503" s="3"/>
      <c r="J503" s="3"/>
      <c r="K503" s="3"/>
      <c r="L503" s="3"/>
    </row>
    <row r="504" spans="7:12" x14ac:dyDescent="0.3">
      <c r="G504" s="2"/>
      <c r="H504" s="3"/>
      <c r="I504" s="3"/>
      <c r="J504" s="3"/>
      <c r="K504" s="3"/>
      <c r="L504" s="3"/>
    </row>
    <row r="505" spans="7:12" x14ac:dyDescent="0.3">
      <c r="G505" s="2"/>
      <c r="H505" s="3"/>
      <c r="I505" s="3"/>
      <c r="J505" s="3"/>
      <c r="K505" s="3"/>
      <c r="L505" s="3"/>
    </row>
    <row r="506" spans="7:12" x14ac:dyDescent="0.3">
      <c r="G506" s="2"/>
      <c r="H506" s="3"/>
      <c r="I506" s="3"/>
      <c r="J506" s="3"/>
      <c r="K506" s="3"/>
      <c r="L506" s="3"/>
    </row>
    <row r="507" spans="7:12" x14ac:dyDescent="0.3">
      <c r="G507" s="2"/>
      <c r="H507" s="3"/>
      <c r="I507" s="3"/>
      <c r="J507" s="3"/>
      <c r="K507" s="3"/>
      <c r="L507" s="3"/>
    </row>
    <row r="508" spans="7:12" x14ac:dyDescent="0.3">
      <c r="G508" s="2"/>
      <c r="H508" s="3"/>
      <c r="I508" s="3"/>
      <c r="J508" s="3"/>
      <c r="K508" s="3"/>
      <c r="L508" s="3"/>
    </row>
    <row r="509" spans="7:12" x14ac:dyDescent="0.3">
      <c r="G509" s="2"/>
      <c r="H509" s="3"/>
      <c r="I509" s="3"/>
      <c r="J509" s="3"/>
      <c r="K509" s="3"/>
      <c r="L509" s="3"/>
    </row>
    <row r="510" spans="7:12" x14ac:dyDescent="0.3">
      <c r="G510" s="2"/>
      <c r="H510" s="3"/>
      <c r="I510" s="3"/>
      <c r="J510" s="3"/>
      <c r="K510" s="3"/>
      <c r="L510" s="3"/>
    </row>
    <row r="511" spans="7:12" x14ac:dyDescent="0.3">
      <c r="G511" s="2"/>
      <c r="H511" s="3"/>
      <c r="I511" s="3"/>
      <c r="J511" s="3"/>
      <c r="K511" s="3"/>
      <c r="L511" s="3"/>
    </row>
    <row r="512" spans="7:12" x14ac:dyDescent="0.3">
      <c r="G512" s="2"/>
      <c r="H512" s="3"/>
      <c r="I512" s="3"/>
      <c r="J512" s="3"/>
      <c r="K512" s="3"/>
      <c r="L512" s="3"/>
    </row>
    <row r="513" spans="7:12" x14ac:dyDescent="0.3">
      <c r="G513" s="2"/>
      <c r="H513" s="3"/>
      <c r="I513" s="3"/>
      <c r="J513" s="3"/>
      <c r="K513" s="3"/>
      <c r="L513" s="3"/>
    </row>
    <row r="514" spans="7:12" x14ac:dyDescent="0.3">
      <c r="G514" s="2"/>
      <c r="H514" s="3"/>
      <c r="I514" s="3"/>
      <c r="J514" s="3"/>
      <c r="K514" s="3"/>
      <c r="L514" s="3"/>
    </row>
    <row r="515" spans="7:12" x14ac:dyDescent="0.3">
      <c r="G515" s="2"/>
      <c r="H515" s="3"/>
      <c r="I515" s="3"/>
      <c r="J515" s="3"/>
      <c r="K515" s="3"/>
      <c r="L515" s="3"/>
    </row>
    <row r="516" spans="7:12" x14ac:dyDescent="0.3">
      <c r="G516" s="2"/>
      <c r="H516" s="3"/>
      <c r="I516" s="3"/>
      <c r="J516" s="3"/>
      <c r="K516" s="3"/>
      <c r="L516" s="3"/>
    </row>
    <row r="517" spans="7:12" x14ac:dyDescent="0.3">
      <c r="G517" s="2"/>
      <c r="H517" s="3"/>
      <c r="I517" s="3"/>
      <c r="J517" s="3"/>
      <c r="K517" s="3"/>
      <c r="L517" s="3"/>
    </row>
    <row r="518" spans="7:12" x14ac:dyDescent="0.3">
      <c r="G518" s="2"/>
      <c r="H518" s="3"/>
      <c r="I518" s="3"/>
      <c r="J518" s="3"/>
      <c r="K518" s="3"/>
      <c r="L518" s="3"/>
    </row>
    <row r="519" spans="7:12" x14ac:dyDescent="0.3">
      <c r="G519" s="2"/>
      <c r="H519" s="3"/>
      <c r="I519" s="3"/>
      <c r="J519" s="3"/>
      <c r="K519" s="3"/>
      <c r="L519" s="3"/>
    </row>
    <row r="520" spans="7:12" x14ac:dyDescent="0.3">
      <c r="G520" s="2"/>
      <c r="H520" s="3"/>
      <c r="I520" s="3"/>
      <c r="J520" s="3"/>
      <c r="K520" s="3"/>
      <c r="L520" s="3"/>
    </row>
    <row r="521" spans="7:12" x14ac:dyDescent="0.3">
      <c r="G521" s="2"/>
      <c r="H521" s="3"/>
      <c r="I521" s="3"/>
      <c r="J521" s="3"/>
      <c r="K521" s="3"/>
      <c r="L521" s="3"/>
    </row>
    <row r="522" spans="7:12" x14ac:dyDescent="0.3">
      <c r="G522" s="2"/>
      <c r="H522" s="3"/>
      <c r="I522" s="3"/>
      <c r="J522" s="3"/>
      <c r="K522" s="3"/>
      <c r="L522" s="3"/>
    </row>
    <row r="523" spans="7:12" x14ac:dyDescent="0.3">
      <c r="G523" s="2"/>
      <c r="H523" s="3"/>
      <c r="I523" s="3"/>
      <c r="J523" s="3"/>
      <c r="K523" s="3"/>
      <c r="L523" s="3"/>
    </row>
    <row r="524" spans="7:12" x14ac:dyDescent="0.3">
      <c r="G524" s="2"/>
      <c r="H524" s="3"/>
      <c r="I524" s="3"/>
      <c r="J524" s="3"/>
      <c r="K524" s="3"/>
      <c r="L524" s="3"/>
    </row>
    <row r="525" spans="7:12" x14ac:dyDescent="0.3">
      <c r="G525" s="2"/>
      <c r="H525" s="3"/>
      <c r="I525" s="3"/>
      <c r="J525" s="3"/>
      <c r="K525" s="3"/>
      <c r="L525" s="3"/>
    </row>
    <row r="526" spans="7:12" x14ac:dyDescent="0.3">
      <c r="G526" s="2"/>
      <c r="H526" s="3"/>
      <c r="I526" s="3"/>
      <c r="J526" s="3"/>
      <c r="K526" s="3"/>
      <c r="L526" s="3"/>
    </row>
    <row r="527" spans="7:12" x14ac:dyDescent="0.3">
      <c r="G527" s="2"/>
      <c r="H527" s="3"/>
      <c r="I527" s="3"/>
      <c r="J527" s="3"/>
      <c r="K527" s="3"/>
      <c r="L527" s="3"/>
    </row>
    <row r="528" spans="7:12" x14ac:dyDescent="0.3">
      <c r="G528" s="2"/>
      <c r="H528" s="3"/>
      <c r="I528" s="3"/>
      <c r="J528" s="3"/>
      <c r="K528" s="3"/>
      <c r="L528" s="3"/>
    </row>
    <row r="529" spans="7:12" x14ac:dyDescent="0.3">
      <c r="G529" s="2"/>
      <c r="H529" s="3"/>
      <c r="I529" s="3"/>
      <c r="J529" s="3"/>
      <c r="K529" s="3"/>
      <c r="L529" s="3"/>
    </row>
    <row r="530" spans="7:12" x14ac:dyDescent="0.3">
      <c r="G530" s="2"/>
      <c r="H530" s="3"/>
      <c r="I530" s="3"/>
      <c r="J530" s="3"/>
      <c r="K530" s="3"/>
      <c r="L530" s="3"/>
    </row>
    <row r="531" spans="7:12" x14ac:dyDescent="0.3">
      <c r="G531" s="2"/>
      <c r="H531" s="3"/>
      <c r="I531" s="3"/>
      <c r="J531" s="3"/>
      <c r="K531" s="3"/>
      <c r="L531" s="3"/>
    </row>
    <row r="532" spans="7:12" x14ac:dyDescent="0.3">
      <c r="G532" s="2"/>
      <c r="H532" s="3"/>
      <c r="I532" s="3"/>
      <c r="J532" s="3"/>
      <c r="K532" s="3"/>
      <c r="L532" s="3"/>
    </row>
    <row r="533" spans="7:12" x14ac:dyDescent="0.3">
      <c r="G533" s="2"/>
      <c r="H533" s="3"/>
      <c r="I533" s="3"/>
      <c r="J533" s="3"/>
      <c r="K533" s="3"/>
      <c r="L533" s="3"/>
    </row>
    <row r="534" spans="7:12" x14ac:dyDescent="0.3">
      <c r="G534" s="2"/>
      <c r="H534" s="3"/>
      <c r="I534" s="3"/>
      <c r="J534" s="3"/>
      <c r="K534" s="3"/>
      <c r="L534" s="3"/>
    </row>
    <row r="535" spans="7:12" x14ac:dyDescent="0.3">
      <c r="G535" s="2"/>
      <c r="H535" s="3"/>
      <c r="I535" s="3"/>
      <c r="J535" s="3"/>
      <c r="K535" s="3"/>
      <c r="L535" s="3"/>
    </row>
    <row r="536" spans="7:12" x14ac:dyDescent="0.3">
      <c r="G536" s="2"/>
      <c r="H536" s="3"/>
      <c r="I536" s="3"/>
      <c r="J536" s="3"/>
      <c r="K536" s="3"/>
      <c r="L536" s="3"/>
    </row>
    <row r="537" spans="7:12" x14ac:dyDescent="0.3">
      <c r="G537" s="2"/>
      <c r="H537" s="3"/>
      <c r="I537" s="3"/>
      <c r="J537" s="3"/>
      <c r="K537" s="3"/>
      <c r="L537" s="3"/>
    </row>
    <row r="538" spans="7:12" x14ac:dyDescent="0.3">
      <c r="G538" s="2"/>
      <c r="H538" s="3"/>
      <c r="I538" s="3"/>
      <c r="J538" s="3"/>
      <c r="K538" s="3"/>
      <c r="L538" s="3"/>
    </row>
    <row r="539" spans="7:12" x14ac:dyDescent="0.3">
      <c r="G539" s="2"/>
      <c r="H539" s="3"/>
      <c r="I539" s="3"/>
      <c r="J539" s="3"/>
      <c r="K539" s="3"/>
      <c r="L539" s="3"/>
    </row>
    <row r="540" spans="7:12" x14ac:dyDescent="0.3">
      <c r="G540" s="2"/>
      <c r="H540" s="3"/>
      <c r="I540" s="3"/>
      <c r="J540" s="3"/>
      <c r="K540" s="3"/>
      <c r="L540" s="3"/>
    </row>
    <row r="541" spans="7:12" x14ac:dyDescent="0.3">
      <c r="G541" s="2"/>
      <c r="H541" s="3"/>
      <c r="I541" s="3"/>
      <c r="J541" s="3"/>
      <c r="K541" s="3"/>
      <c r="L541" s="3"/>
    </row>
    <row r="542" spans="7:12" x14ac:dyDescent="0.3">
      <c r="G542" s="2"/>
      <c r="H542" s="3"/>
      <c r="I542" s="3"/>
      <c r="J542" s="3"/>
      <c r="K542" s="3"/>
      <c r="L542" s="3"/>
    </row>
    <row r="543" spans="7:12" x14ac:dyDescent="0.3">
      <c r="G543" s="2"/>
      <c r="H543" s="3"/>
      <c r="I543" s="3"/>
      <c r="J543" s="3"/>
      <c r="K543" s="3"/>
      <c r="L543" s="3"/>
    </row>
    <row r="544" spans="7:12" x14ac:dyDescent="0.3">
      <c r="G544" s="2"/>
      <c r="H544" s="3"/>
      <c r="I544" s="3"/>
      <c r="J544" s="3"/>
      <c r="K544" s="3"/>
      <c r="L544" s="3"/>
    </row>
    <row r="545" spans="7:12" x14ac:dyDescent="0.3">
      <c r="G545" s="2"/>
      <c r="H545" s="3"/>
      <c r="I545" s="3"/>
      <c r="J545" s="3"/>
      <c r="K545" s="3"/>
      <c r="L545" s="3"/>
    </row>
    <row r="546" spans="7:12" x14ac:dyDescent="0.3">
      <c r="G546" s="2"/>
      <c r="H546" s="3"/>
      <c r="I546" s="3"/>
      <c r="J546" s="3"/>
      <c r="K546" s="3"/>
      <c r="L546" s="3"/>
    </row>
    <row r="547" spans="7:12" x14ac:dyDescent="0.3">
      <c r="G547" s="2"/>
      <c r="H547" s="3"/>
      <c r="I547" s="3"/>
      <c r="J547" s="3"/>
      <c r="K547" s="3"/>
      <c r="L547" s="3"/>
    </row>
    <row r="548" spans="7:12" x14ac:dyDescent="0.3">
      <c r="G548" s="2"/>
      <c r="H548" s="3"/>
      <c r="I548" s="3"/>
      <c r="J548" s="3"/>
      <c r="K548" s="3"/>
      <c r="L548" s="3"/>
    </row>
    <row r="549" spans="7:12" x14ac:dyDescent="0.3">
      <c r="G549" s="2"/>
      <c r="H549" s="3"/>
      <c r="I549" s="3"/>
      <c r="J549" s="3"/>
      <c r="K549" s="3"/>
      <c r="L549" s="3"/>
    </row>
    <row r="550" spans="7:12" x14ac:dyDescent="0.3">
      <c r="G550" s="2"/>
      <c r="H550" s="3"/>
      <c r="I550" s="3"/>
      <c r="J550" s="3"/>
      <c r="K550" s="3"/>
      <c r="L550" s="3"/>
    </row>
    <row r="551" spans="7:12" x14ac:dyDescent="0.3">
      <c r="G551" s="2"/>
      <c r="H551" s="3"/>
      <c r="I551" s="3"/>
      <c r="J551" s="3"/>
      <c r="K551" s="3"/>
      <c r="L551" s="3"/>
    </row>
    <row r="552" spans="7:12" x14ac:dyDescent="0.3">
      <c r="G552" s="2"/>
      <c r="H552" s="3"/>
      <c r="I552" s="3"/>
      <c r="J552" s="3"/>
      <c r="K552" s="3"/>
      <c r="L552" s="3"/>
    </row>
    <row r="553" spans="7:12" x14ac:dyDescent="0.3">
      <c r="G553" s="2"/>
      <c r="H553" s="3"/>
      <c r="I553" s="3"/>
      <c r="J553" s="3"/>
      <c r="K553" s="3"/>
      <c r="L553" s="3"/>
    </row>
    <row r="554" spans="7:12" x14ac:dyDescent="0.3">
      <c r="G554" s="2"/>
      <c r="H554" s="3"/>
      <c r="I554" s="3"/>
      <c r="J554" s="3"/>
      <c r="K554" s="3"/>
      <c r="L554" s="3"/>
    </row>
    <row r="555" spans="7:12" x14ac:dyDescent="0.3">
      <c r="G555" s="2"/>
      <c r="H555" s="3"/>
      <c r="I555" s="3"/>
      <c r="J555" s="3"/>
      <c r="K555" s="3"/>
      <c r="L555" s="3"/>
    </row>
    <row r="556" spans="7:12" x14ac:dyDescent="0.3">
      <c r="G556" s="2"/>
      <c r="H556" s="3"/>
      <c r="I556" s="3"/>
      <c r="J556" s="3"/>
      <c r="K556" s="3"/>
      <c r="L556" s="3"/>
    </row>
    <row r="557" spans="7:12" x14ac:dyDescent="0.3">
      <c r="G557" s="2"/>
      <c r="H557" s="3"/>
      <c r="I557" s="3"/>
      <c r="J557" s="3"/>
      <c r="K557" s="3"/>
      <c r="L557" s="3"/>
    </row>
    <row r="558" spans="7:12" x14ac:dyDescent="0.3">
      <c r="G558" s="2"/>
      <c r="H558" s="3"/>
      <c r="I558" s="3"/>
      <c r="J558" s="3"/>
      <c r="K558" s="3"/>
      <c r="L558" s="3"/>
    </row>
    <row r="559" spans="7:12" x14ac:dyDescent="0.3">
      <c r="G559" s="2"/>
      <c r="H559" s="3"/>
      <c r="I559" s="3"/>
      <c r="J559" s="3"/>
      <c r="K559" s="3"/>
      <c r="L559" s="3"/>
    </row>
    <row r="560" spans="7:12" x14ac:dyDescent="0.3">
      <c r="G560" s="2"/>
      <c r="H560" s="3"/>
      <c r="I560" s="3"/>
      <c r="J560" s="3"/>
      <c r="K560" s="3"/>
      <c r="L560" s="3"/>
    </row>
    <row r="561" spans="7:12" x14ac:dyDescent="0.3">
      <c r="G561" s="2"/>
      <c r="H561" s="3"/>
      <c r="I561" s="3"/>
      <c r="J561" s="3"/>
      <c r="K561" s="3"/>
      <c r="L561" s="3"/>
    </row>
    <row r="562" spans="7:12" x14ac:dyDescent="0.3">
      <c r="G562" s="2"/>
      <c r="H562" s="3"/>
      <c r="I562" s="3"/>
      <c r="J562" s="3"/>
      <c r="K562" s="3"/>
      <c r="L562" s="3"/>
    </row>
    <row r="563" spans="7:12" x14ac:dyDescent="0.3">
      <c r="G563" s="2"/>
      <c r="H563" s="3"/>
      <c r="I563" s="3"/>
      <c r="J563" s="3"/>
      <c r="K563" s="3"/>
      <c r="L563" s="3"/>
    </row>
    <row r="564" spans="7:12" x14ac:dyDescent="0.3">
      <c r="G564" s="2"/>
      <c r="H564" s="3"/>
      <c r="I564" s="3"/>
      <c r="J564" s="3"/>
      <c r="K564" s="3"/>
      <c r="L564" s="3"/>
    </row>
    <row r="565" spans="7:12" x14ac:dyDescent="0.3">
      <c r="G565" s="2"/>
      <c r="H565" s="3"/>
      <c r="I565" s="3"/>
      <c r="J565" s="3"/>
      <c r="K565" s="3"/>
      <c r="L565" s="3"/>
    </row>
    <row r="566" spans="7:12" x14ac:dyDescent="0.3">
      <c r="G566" s="2"/>
      <c r="H566" s="3"/>
      <c r="I566" s="3"/>
      <c r="J566" s="3"/>
      <c r="K566" s="3"/>
      <c r="L566" s="3"/>
    </row>
    <row r="567" spans="7:12" x14ac:dyDescent="0.3">
      <c r="G567" s="2"/>
      <c r="H567" s="3"/>
      <c r="I567" s="3"/>
      <c r="J567" s="3"/>
      <c r="K567" s="3"/>
      <c r="L567" s="3"/>
    </row>
    <row r="568" spans="7:12" x14ac:dyDescent="0.3">
      <c r="G568" s="2"/>
      <c r="H568" s="3"/>
      <c r="I568" s="3"/>
      <c r="J568" s="3"/>
      <c r="K568" s="3"/>
      <c r="L568" s="3"/>
    </row>
    <row r="569" spans="7:12" x14ac:dyDescent="0.3">
      <c r="G569" s="2"/>
      <c r="H569" s="3"/>
      <c r="I569" s="3"/>
      <c r="J569" s="3"/>
      <c r="K569" s="3"/>
      <c r="L569" s="3"/>
    </row>
    <row r="570" spans="7:12" x14ac:dyDescent="0.3">
      <c r="G570" s="2"/>
      <c r="H570" s="3"/>
      <c r="I570" s="3"/>
      <c r="J570" s="3"/>
      <c r="K570" s="3"/>
      <c r="L570" s="3"/>
    </row>
    <row r="571" spans="7:12" x14ac:dyDescent="0.3">
      <c r="G571" s="2"/>
      <c r="H571" s="3"/>
      <c r="I571" s="3"/>
      <c r="J571" s="3"/>
      <c r="K571" s="3"/>
      <c r="L571" s="3"/>
    </row>
    <row r="572" spans="7:12" x14ac:dyDescent="0.3">
      <c r="G572" s="2"/>
      <c r="H572" s="3"/>
      <c r="I572" s="3"/>
      <c r="J572" s="3"/>
      <c r="K572" s="3"/>
      <c r="L572" s="3"/>
    </row>
    <row r="573" spans="7:12" x14ac:dyDescent="0.3">
      <c r="G573" s="2"/>
      <c r="H573" s="3"/>
      <c r="I573" s="3"/>
      <c r="J573" s="3"/>
      <c r="K573" s="3"/>
      <c r="L573" s="3"/>
    </row>
    <row r="574" spans="7:12" x14ac:dyDescent="0.3">
      <c r="G574" s="2"/>
      <c r="H574" s="3"/>
      <c r="I574" s="3"/>
      <c r="J574" s="3"/>
      <c r="K574" s="3"/>
      <c r="L574" s="3"/>
    </row>
    <row r="575" spans="7:12" x14ac:dyDescent="0.3">
      <c r="G575" s="2"/>
      <c r="H575" s="3"/>
      <c r="I575" s="3"/>
      <c r="J575" s="3"/>
      <c r="K575" s="3"/>
      <c r="L575" s="3"/>
    </row>
    <row r="576" spans="7:12" x14ac:dyDescent="0.3">
      <c r="G576" s="2"/>
      <c r="H576" s="3"/>
      <c r="I576" s="3"/>
      <c r="J576" s="3"/>
      <c r="K576" s="3"/>
      <c r="L576" s="3"/>
    </row>
    <row r="577" spans="7:12" x14ac:dyDescent="0.3">
      <c r="G577" s="2"/>
      <c r="H577" s="3"/>
      <c r="I577" s="3"/>
      <c r="J577" s="3"/>
      <c r="K577" s="3"/>
      <c r="L577" s="3"/>
    </row>
    <row r="578" spans="7:12" x14ac:dyDescent="0.3">
      <c r="G578" s="2"/>
      <c r="H578" s="3"/>
      <c r="I578" s="3"/>
      <c r="J578" s="3"/>
      <c r="K578" s="3"/>
      <c r="L578" s="3"/>
    </row>
    <row r="579" spans="7:12" x14ac:dyDescent="0.3">
      <c r="G579" s="2"/>
      <c r="H579" s="3"/>
      <c r="I579" s="3"/>
      <c r="J579" s="3"/>
      <c r="K579" s="3"/>
      <c r="L579" s="3"/>
    </row>
    <row r="580" spans="7:12" x14ac:dyDescent="0.3">
      <c r="G580" s="2"/>
      <c r="H580" s="3"/>
      <c r="I580" s="3"/>
      <c r="J580" s="3"/>
      <c r="K580" s="3"/>
      <c r="L580" s="3"/>
    </row>
    <row r="581" spans="7:12" x14ac:dyDescent="0.3">
      <c r="G581" s="2"/>
      <c r="H581" s="3"/>
      <c r="I581" s="3"/>
      <c r="J581" s="3"/>
      <c r="K581" s="3"/>
      <c r="L581" s="3"/>
    </row>
    <row r="582" spans="7:12" x14ac:dyDescent="0.3">
      <c r="G582" s="2"/>
      <c r="H582" s="3"/>
      <c r="I582" s="3"/>
      <c r="J582" s="3"/>
      <c r="K582" s="3"/>
      <c r="L582" s="3"/>
    </row>
    <row r="583" spans="7:12" x14ac:dyDescent="0.3">
      <c r="G583" s="2"/>
      <c r="H583" s="3"/>
      <c r="I583" s="3"/>
      <c r="J583" s="3"/>
      <c r="K583" s="3"/>
      <c r="L583" s="3"/>
    </row>
    <row r="584" spans="7:12" x14ac:dyDescent="0.3">
      <c r="G584" s="2"/>
      <c r="H584" s="3"/>
      <c r="I584" s="3"/>
      <c r="J584" s="3"/>
      <c r="K584" s="3"/>
      <c r="L584" s="3"/>
    </row>
    <row r="585" spans="7:12" x14ac:dyDescent="0.3">
      <c r="G585" s="2"/>
      <c r="H585" s="3"/>
      <c r="I585" s="3"/>
      <c r="J585" s="3"/>
      <c r="K585" s="3"/>
      <c r="L585" s="3"/>
    </row>
    <row r="586" spans="7:12" x14ac:dyDescent="0.3">
      <c r="G586" s="2"/>
      <c r="H586" s="3"/>
      <c r="I586" s="3"/>
      <c r="J586" s="3"/>
      <c r="K586" s="3"/>
      <c r="L586" s="3"/>
    </row>
    <row r="587" spans="7:12" x14ac:dyDescent="0.3">
      <c r="G587" s="2"/>
      <c r="H587" s="3"/>
      <c r="I587" s="3"/>
      <c r="J587" s="3"/>
      <c r="K587" s="3"/>
      <c r="L587" s="3"/>
    </row>
    <row r="588" spans="7:12" x14ac:dyDescent="0.3">
      <c r="G588" s="2"/>
      <c r="H588" s="3"/>
      <c r="I588" s="3"/>
      <c r="J588" s="3"/>
      <c r="K588" s="3"/>
      <c r="L588" s="3"/>
    </row>
    <row r="589" spans="7:12" x14ac:dyDescent="0.3">
      <c r="G589" s="2"/>
      <c r="H589" s="3"/>
      <c r="I589" s="3"/>
      <c r="J589" s="3"/>
      <c r="K589" s="3"/>
      <c r="L589" s="3"/>
    </row>
    <row r="590" spans="7:12" x14ac:dyDescent="0.3">
      <c r="G590" s="2"/>
      <c r="H590" s="3"/>
      <c r="I590" s="3"/>
      <c r="J590" s="3"/>
      <c r="K590" s="3"/>
      <c r="L590" s="3"/>
    </row>
    <row r="591" spans="7:12" x14ac:dyDescent="0.3">
      <c r="G591" s="2"/>
      <c r="H591" s="3"/>
      <c r="I591" s="3"/>
      <c r="J591" s="3"/>
      <c r="K591" s="3"/>
      <c r="L591" s="3"/>
    </row>
    <row r="592" spans="7:12" x14ac:dyDescent="0.3">
      <c r="G592" s="2"/>
      <c r="H592" s="3"/>
      <c r="I592" s="3"/>
      <c r="J592" s="3"/>
      <c r="K592" s="3"/>
      <c r="L592" s="3"/>
    </row>
    <row r="593" spans="7:12" x14ac:dyDescent="0.3">
      <c r="G593" s="2"/>
      <c r="H593" s="3"/>
      <c r="I593" s="3"/>
      <c r="J593" s="3"/>
      <c r="K593" s="3"/>
      <c r="L593" s="3"/>
    </row>
    <row r="594" spans="7:12" x14ac:dyDescent="0.3">
      <c r="G594" s="2"/>
      <c r="H594" s="3"/>
      <c r="I594" s="3"/>
      <c r="J594" s="3"/>
      <c r="K594" s="3"/>
      <c r="L594" s="3"/>
    </row>
    <row r="595" spans="7:12" x14ac:dyDescent="0.3">
      <c r="G595" s="2"/>
      <c r="H595" s="3"/>
      <c r="I595" s="3"/>
      <c r="J595" s="3"/>
      <c r="K595" s="3"/>
      <c r="L595" s="3"/>
    </row>
    <row r="596" spans="7:12" x14ac:dyDescent="0.3">
      <c r="G596" s="2"/>
      <c r="H596" s="3"/>
      <c r="I596" s="3"/>
      <c r="J596" s="3"/>
      <c r="K596" s="3"/>
      <c r="L596" s="3"/>
    </row>
    <row r="597" spans="7:12" x14ac:dyDescent="0.3">
      <c r="G597" s="2"/>
      <c r="H597" s="3"/>
      <c r="I597" s="3"/>
      <c r="J597" s="3"/>
      <c r="K597" s="3"/>
      <c r="L597" s="3"/>
    </row>
    <row r="598" spans="7:12" x14ac:dyDescent="0.3">
      <c r="G598" s="2"/>
      <c r="H598" s="3"/>
      <c r="I598" s="3"/>
      <c r="J598" s="3"/>
      <c r="K598" s="3"/>
      <c r="L598" s="3"/>
    </row>
    <row r="599" spans="7:12" x14ac:dyDescent="0.3">
      <c r="G599" s="2"/>
      <c r="H599" s="3"/>
      <c r="I599" s="3"/>
      <c r="J599" s="3"/>
      <c r="K599" s="3"/>
      <c r="L599" s="3"/>
    </row>
    <row r="600" spans="7:12" x14ac:dyDescent="0.3">
      <c r="G600" s="2"/>
      <c r="H600" s="3"/>
      <c r="I600" s="3"/>
      <c r="J600" s="3"/>
      <c r="K600" s="3"/>
      <c r="L600" s="3"/>
    </row>
    <row r="601" spans="7:12" x14ac:dyDescent="0.3">
      <c r="G601" s="2"/>
      <c r="H601" s="3"/>
      <c r="I601" s="3"/>
      <c r="J601" s="3"/>
      <c r="K601" s="3"/>
      <c r="L601" s="3"/>
    </row>
    <row r="602" spans="7:12" x14ac:dyDescent="0.3">
      <c r="G602" s="2"/>
      <c r="H602" s="3"/>
      <c r="I602" s="3"/>
      <c r="J602" s="3"/>
      <c r="K602" s="3"/>
      <c r="L602" s="3"/>
    </row>
    <row r="603" spans="7:12" x14ac:dyDescent="0.3">
      <c r="G603" s="2"/>
      <c r="H603" s="3"/>
      <c r="I603" s="3"/>
      <c r="J603" s="3"/>
      <c r="K603" s="3"/>
      <c r="L603" s="3"/>
    </row>
    <row r="604" spans="7:12" x14ac:dyDescent="0.3">
      <c r="G604" s="2"/>
      <c r="H604" s="3"/>
      <c r="I604" s="3"/>
      <c r="J604" s="3"/>
      <c r="K604" s="3"/>
      <c r="L604" s="3"/>
    </row>
    <row r="605" spans="7:12" x14ac:dyDescent="0.3">
      <c r="G605" s="2"/>
      <c r="H605" s="3"/>
      <c r="I605" s="3"/>
      <c r="J605" s="3"/>
      <c r="K605" s="3"/>
      <c r="L605" s="3"/>
    </row>
    <row r="606" spans="7:12" x14ac:dyDescent="0.3">
      <c r="G606" s="2"/>
      <c r="H606" s="3"/>
      <c r="I606" s="3"/>
      <c r="J606" s="3"/>
      <c r="K606" s="3"/>
      <c r="L606" s="3"/>
    </row>
    <row r="607" spans="7:12" x14ac:dyDescent="0.3">
      <c r="G607" s="2"/>
      <c r="H607" s="3"/>
      <c r="I607" s="3"/>
      <c r="J607" s="3"/>
      <c r="K607" s="3"/>
      <c r="L607" s="3"/>
    </row>
    <row r="608" spans="7:12" x14ac:dyDescent="0.3">
      <c r="G608" s="2"/>
      <c r="H608" s="3"/>
      <c r="I608" s="3"/>
      <c r="J608" s="3"/>
      <c r="K608" s="3"/>
      <c r="L608" s="3"/>
    </row>
    <row r="609" spans="7:12" x14ac:dyDescent="0.3">
      <c r="G609" s="2"/>
      <c r="H609" s="3"/>
      <c r="I609" s="3"/>
      <c r="J609" s="3"/>
      <c r="K609" s="3"/>
      <c r="L609" s="3"/>
    </row>
    <row r="610" spans="7:12" x14ac:dyDescent="0.3">
      <c r="G610" s="2"/>
      <c r="H610" s="3"/>
      <c r="I610" s="3"/>
      <c r="J610" s="3"/>
      <c r="K610" s="3"/>
      <c r="L610" s="3"/>
    </row>
    <row r="611" spans="7:12" x14ac:dyDescent="0.3">
      <c r="G611" s="2"/>
      <c r="H611" s="3"/>
      <c r="I611" s="3"/>
      <c r="J611" s="3"/>
      <c r="K611" s="3"/>
      <c r="L611" s="3"/>
    </row>
    <row r="612" spans="7:12" x14ac:dyDescent="0.3">
      <c r="G612" s="2"/>
      <c r="H612" s="3"/>
      <c r="I612" s="3"/>
      <c r="J612" s="3"/>
      <c r="K612" s="3"/>
      <c r="L612" s="3"/>
    </row>
    <row r="613" spans="7:12" x14ac:dyDescent="0.3">
      <c r="G613" s="2"/>
      <c r="H613" s="3"/>
      <c r="I613" s="3"/>
      <c r="J613" s="3"/>
      <c r="K613" s="3"/>
      <c r="L613" s="3"/>
    </row>
    <row r="614" spans="7:12" x14ac:dyDescent="0.3">
      <c r="G614" s="2"/>
      <c r="H614" s="3"/>
      <c r="I614" s="3"/>
      <c r="J614" s="3"/>
      <c r="K614" s="3"/>
      <c r="L614" s="3"/>
    </row>
    <row r="615" spans="7:12" x14ac:dyDescent="0.3">
      <c r="G615" s="2"/>
      <c r="H615" s="3"/>
      <c r="I615" s="3"/>
      <c r="J615" s="3"/>
      <c r="K615" s="3"/>
      <c r="L615" s="3"/>
    </row>
    <row r="616" spans="7:12" x14ac:dyDescent="0.3">
      <c r="G616" s="2"/>
      <c r="H616" s="3"/>
      <c r="I616" s="3"/>
      <c r="J616" s="3"/>
      <c r="K616" s="3"/>
      <c r="L616" s="3"/>
    </row>
    <row r="617" spans="7:12" x14ac:dyDescent="0.3">
      <c r="G617" s="2"/>
      <c r="H617" s="3"/>
      <c r="I617" s="3"/>
      <c r="J617" s="3"/>
      <c r="K617" s="3"/>
      <c r="L617" s="3"/>
    </row>
    <row r="618" spans="7:12" x14ac:dyDescent="0.3">
      <c r="G618" s="2"/>
      <c r="H618" s="3"/>
      <c r="I618" s="3"/>
      <c r="J618" s="3"/>
      <c r="K618" s="3"/>
      <c r="L618" s="3"/>
    </row>
    <row r="619" spans="7:12" x14ac:dyDescent="0.3">
      <c r="G619" s="2"/>
      <c r="H619" s="3"/>
      <c r="I619" s="3"/>
      <c r="J619" s="3"/>
      <c r="K619" s="3"/>
      <c r="L619" s="3"/>
    </row>
    <row r="620" spans="7:12" x14ac:dyDescent="0.3">
      <c r="G620" s="2"/>
      <c r="H620" s="3"/>
      <c r="I620" s="3"/>
      <c r="J620" s="3"/>
      <c r="K620" s="3"/>
      <c r="L620" s="3"/>
    </row>
    <row r="621" spans="7:12" x14ac:dyDescent="0.3">
      <c r="G621" s="2"/>
      <c r="H621" s="3"/>
      <c r="I621" s="3"/>
      <c r="J621" s="3"/>
      <c r="K621" s="3"/>
      <c r="L621" s="3"/>
    </row>
    <row r="622" spans="7:12" x14ac:dyDescent="0.3">
      <c r="G622" s="2"/>
      <c r="H622" s="3"/>
      <c r="I622" s="3"/>
      <c r="J622" s="3"/>
      <c r="K622" s="3"/>
      <c r="L622" s="3"/>
    </row>
    <row r="623" spans="7:12" x14ac:dyDescent="0.3">
      <c r="G623" s="2"/>
      <c r="H623" s="3"/>
      <c r="I623" s="3"/>
      <c r="J623" s="3"/>
      <c r="K623" s="3"/>
      <c r="L623" s="3"/>
    </row>
    <row r="624" spans="7:12" x14ac:dyDescent="0.3">
      <c r="G624" s="2"/>
      <c r="H624" s="3"/>
      <c r="I624" s="3"/>
      <c r="J624" s="3"/>
      <c r="K624" s="3"/>
      <c r="L624" s="3"/>
    </row>
    <row r="625" spans="7:12" x14ac:dyDescent="0.3">
      <c r="G625" s="2"/>
      <c r="H625" s="3"/>
      <c r="I625" s="3"/>
      <c r="J625" s="3"/>
      <c r="K625" s="3"/>
      <c r="L625" s="3"/>
    </row>
    <row r="626" spans="7:12" x14ac:dyDescent="0.3">
      <c r="G626" s="2"/>
      <c r="H626" s="3"/>
      <c r="I626" s="3"/>
      <c r="J626" s="3"/>
      <c r="K626" s="3"/>
      <c r="L626" s="3"/>
    </row>
    <row r="627" spans="7:12" x14ac:dyDescent="0.3">
      <c r="G627" s="2"/>
      <c r="H627" s="3"/>
      <c r="I627" s="3"/>
      <c r="J627" s="3"/>
      <c r="K627" s="3"/>
      <c r="L627" s="3"/>
    </row>
    <row r="628" spans="7:12" x14ac:dyDescent="0.3">
      <c r="G628" s="2"/>
      <c r="H628" s="3"/>
      <c r="I628" s="3"/>
      <c r="J628" s="3"/>
      <c r="K628" s="3"/>
      <c r="L628" s="3"/>
    </row>
    <row r="629" spans="7:12" x14ac:dyDescent="0.3">
      <c r="G629" s="2"/>
      <c r="H629" s="3"/>
      <c r="I629" s="3"/>
      <c r="J629" s="3"/>
      <c r="K629" s="3"/>
      <c r="L629" s="3"/>
    </row>
    <row r="630" spans="7:12" x14ac:dyDescent="0.3">
      <c r="G630" s="2"/>
      <c r="H630" s="3"/>
      <c r="I630" s="3"/>
      <c r="J630" s="3"/>
      <c r="K630" s="3"/>
      <c r="L630" s="3"/>
    </row>
    <row r="631" spans="7:12" x14ac:dyDescent="0.3">
      <c r="G631" s="2"/>
      <c r="H631" s="3"/>
      <c r="I631" s="3"/>
      <c r="J631" s="3"/>
      <c r="K631" s="3"/>
      <c r="L631" s="3"/>
    </row>
    <row r="632" spans="7:12" x14ac:dyDescent="0.3">
      <c r="G632" s="2"/>
      <c r="H632" s="3"/>
      <c r="I632" s="3"/>
      <c r="J632" s="3"/>
      <c r="K632" s="3"/>
      <c r="L632" s="3"/>
    </row>
    <row r="633" spans="7:12" x14ac:dyDescent="0.3">
      <c r="G633" s="2"/>
      <c r="H633" s="3"/>
      <c r="I633" s="3"/>
      <c r="J633" s="3"/>
      <c r="K633" s="3"/>
      <c r="L633" s="3"/>
    </row>
    <row r="634" spans="7:12" x14ac:dyDescent="0.3">
      <c r="G634" s="2"/>
      <c r="H634" s="3"/>
      <c r="I634" s="3"/>
      <c r="J634" s="3"/>
      <c r="K634" s="3"/>
      <c r="L634" s="3"/>
    </row>
    <row r="635" spans="7:12" x14ac:dyDescent="0.3">
      <c r="G635" s="2"/>
      <c r="H635" s="3"/>
      <c r="I635" s="3"/>
      <c r="J635" s="3"/>
      <c r="K635" s="3"/>
      <c r="L635" s="3"/>
    </row>
    <row r="636" spans="7:12" x14ac:dyDescent="0.3">
      <c r="G636" s="2"/>
      <c r="H636" s="3"/>
      <c r="I636" s="3"/>
      <c r="J636" s="3"/>
      <c r="K636" s="3"/>
      <c r="L636" s="3"/>
    </row>
    <row r="637" spans="7:12" x14ac:dyDescent="0.3">
      <c r="G637" s="2"/>
      <c r="H637" s="3"/>
      <c r="I637" s="3"/>
      <c r="J637" s="3"/>
      <c r="K637" s="3"/>
      <c r="L637" s="3"/>
    </row>
    <row r="638" spans="7:12" x14ac:dyDescent="0.3">
      <c r="G638" s="2"/>
      <c r="H638" s="3"/>
      <c r="I638" s="3"/>
      <c r="J638" s="3"/>
      <c r="K638" s="3"/>
      <c r="L638" s="3"/>
    </row>
    <row r="639" spans="7:12" x14ac:dyDescent="0.3">
      <c r="G639" s="2"/>
      <c r="H639" s="3"/>
      <c r="I639" s="3"/>
      <c r="J639" s="3"/>
      <c r="K639" s="3"/>
      <c r="L639" s="3"/>
    </row>
    <row r="640" spans="7:12" x14ac:dyDescent="0.3">
      <c r="G640" s="2"/>
      <c r="H640" s="3"/>
      <c r="I640" s="3"/>
      <c r="J640" s="3"/>
      <c r="K640" s="3"/>
      <c r="L640" s="3"/>
    </row>
    <row r="641" spans="7:12" x14ac:dyDescent="0.3">
      <c r="G641" s="2"/>
      <c r="H641" s="3"/>
      <c r="I641" s="3"/>
      <c r="J641" s="3"/>
      <c r="K641" s="3"/>
      <c r="L641" s="3"/>
    </row>
    <row r="642" spans="7:12" x14ac:dyDescent="0.3">
      <c r="G642" s="2"/>
      <c r="H642" s="3"/>
      <c r="I642" s="3"/>
      <c r="J642" s="3"/>
      <c r="K642" s="3"/>
      <c r="L642" s="3"/>
    </row>
    <row r="643" spans="7:12" x14ac:dyDescent="0.3">
      <c r="G643" s="2"/>
      <c r="H643" s="3"/>
      <c r="I643" s="3"/>
      <c r="J643" s="3"/>
      <c r="K643" s="3"/>
      <c r="L643" s="3"/>
    </row>
    <row r="644" spans="7:12" x14ac:dyDescent="0.3">
      <c r="G644" s="2"/>
      <c r="H644" s="3"/>
      <c r="I644" s="3"/>
      <c r="J644" s="3"/>
      <c r="K644" s="3"/>
      <c r="L644" s="3"/>
    </row>
    <row r="645" spans="7:12" x14ac:dyDescent="0.3">
      <c r="G645" s="2"/>
      <c r="H645" s="3"/>
      <c r="I645" s="3"/>
      <c r="J645" s="3"/>
      <c r="K645" s="3"/>
      <c r="L645" s="3"/>
    </row>
    <row r="646" spans="7:12" x14ac:dyDescent="0.3">
      <c r="G646" s="2"/>
      <c r="H646" s="3"/>
      <c r="I646" s="3"/>
      <c r="J646" s="3"/>
      <c r="K646" s="3"/>
      <c r="L646" s="3"/>
    </row>
    <row r="647" spans="7:12" x14ac:dyDescent="0.3">
      <c r="G647" s="2"/>
      <c r="H647" s="3"/>
      <c r="I647" s="3"/>
      <c r="J647" s="3"/>
      <c r="K647" s="3"/>
      <c r="L647" s="3"/>
    </row>
    <row r="648" spans="7:12" x14ac:dyDescent="0.3">
      <c r="G648" s="2"/>
      <c r="H648" s="3"/>
      <c r="I648" s="3"/>
      <c r="J648" s="3"/>
      <c r="K648" s="3"/>
      <c r="L648" s="3"/>
    </row>
    <row r="649" spans="7:12" x14ac:dyDescent="0.3">
      <c r="G649" s="2"/>
      <c r="H649" s="3"/>
      <c r="I649" s="3"/>
      <c r="J649" s="3"/>
      <c r="K649" s="3"/>
      <c r="L649" s="3"/>
    </row>
    <row r="650" spans="7:12" x14ac:dyDescent="0.3">
      <c r="G650" s="2"/>
      <c r="H650" s="3"/>
      <c r="I650" s="3"/>
      <c r="J650" s="3"/>
      <c r="K650" s="3"/>
      <c r="L650" s="3"/>
    </row>
    <row r="651" spans="7:12" x14ac:dyDescent="0.3">
      <c r="G651" s="2"/>
      <c r="H651" s="3"/>
      <c r="I651" s="3"/>
      <c r="J651" s="3"/>
      <c r="K651" s="3"/>
      <c r="L651" s="3"/>
    </row>
    <row r="652" spans="7:12" x14ac:dyDescent="0.3">
      <c r="G652" s="2"/>
      <c r="H652" s="3"/>
      <c r="I652" s="3"/>
      <c r="J652" s="3"/>
      <c r="K652" s="3"/>
      <c r="L652" s="3"/>
    </row>
    <row r="653" spans="7:12" x14ac:dyDescent="0.3">
      <c r="G653" s="2"/>
      <c r="H653" s="3"/>
      <c r="I653" s="3"/>
      <c r="J653" s="3"/>
      <c r="K653" s="3"/>
      <c r="L653" s="3"/>
    </row>
    <row r="654" spans="7:12" x14ac:dyDescent="0.3">
      <c r="G654" s="2"/>
      <c r="H654" s="3"/>
      <c r="I654" s="3"/>
      <c r="J654" s="3"/>
      <c r="K654" s="3"/>
      <c r="L654" s="3"/>
    </row>
    <row r="655" spans="7:12" x14ac:dyDescent="0.3">
      <c r="G655" s="2"/>
      <c r="H655" s="3"/>
      <c r="I655" s="3"/>
      <c r="J655" s="3"/>
      <c r="K655" s="3"/>
      <c r="L655" s="3"/>
    </row>
    <row r="656" spans="7:12" x14ac:dyDescent="0.3">
      <c r="G656" s="2"/>
      <c r="H656" s="3"/>
      <c r="I656" s="3"/>
      <c r="J656" s="3"/>
      <c r="K656" s="3"/>
      <c r="L656" s="3"/>
    </row>
    <row r="657" spans="7:12" x14ac:dyDescent="0.3">
      <c r="G657" s="2"/>
      <c r="H657" s="3"/>
      <c r="I657" s="3"/>
      <c r="J657" s="3"/>
      <c r="K657" s="3"/>
      <c r="L657" s="3"/>
    </row>
    <row r="658" spans="7:12" x14ac:dyDescent="0.3">
      <c r="G658" s="2"/>
      <c r="H658" s="3"/>
      <c r="I658" s="3"/>
      <c r="J658" s="3"/>
      <c r="K658" s="3"/>
      <c r="L658" s="3"/>
    </row>
    <row r="659" spans="7:12" x14ac:dyDescent="0.3">
      <c r="G659" s="2"/>
      <c r="H659" s="3"/>
      <c r="I659" s="3"/>
      <c r="J659" s="3"/>
      <c r="K659" s="3"/>
      <c r="L659" s="3"/>
    </row>
    <row r="660" spans="7:12" x14ac:dyDescent="0.3">
      <c r="G660" s="2"/>
      <c r="H660" s="3"/>
      <c r="I660" s="3"/>
      <c r="J660" s="3"/>
      <c r="K660" s="3"/>
      <c r="L660" s="3"/>
    </row>
    <row r="661" spans="7:12" x14ac:dyDescent="0.3">
      <c r="G661" s="2"/>
      <c r="H661" s="3"/>
      <c r="I661" s="3"/>
      <c r="J661" s="3"/>
      <c r="K661" s="3"/>
      <c r="L661" s="3"/>
    </row>
    <row r="662" spans="7:12" x14ac:dyDescent="0.3">
      <c r="G662" s="2"/>
      <c r="H662" s="3"/>
      <c r="I662" s="3"/>
      <c r="J662" s="3"/>
      <c r="K662" s="3"/>
      <c r="L662" s="3"/>
    </row>
    <row r="663" spans="7:12" x14ac:dyDescent="0.3">
      <c r="G663" s="2"/>
      <c r="H663" s="3"/>
      <c r="I663" s="3"/>
      <c r="J663" s="3"/>
      <c r="K663" s="3"/>
      <c r="L663" s="3"/>
    </row>
    <row r="664" spans="7:12" x14ac:dyDescent="0.3">
      <c r="G664" s="2"/>
      <c r="H664" s="3"/>
      <c r="I664" s="3"/>
      <c r="J664" s="3"/>
      <c r="K664" s="3"/>
      <c r="L664" s="3"/>
    </row>
    <row r="665" spans="7:12" x14ac:dyDescent="0.3">
      <c r="G665" s="2"/>
      <c r="H665" s="3"/>
      <c r="I665" s="3"/>
      <c r="J665" s="3"/>
      <c r="K665" s="3"/>
      <c r="L665" s="3"/>
    </row>
    <row r="666" spans="7:12" x14ac:dyDescent="0.3">
      <c r="G666" s="2"/>
      <c r="H666" s="3"/>
      <c r="I666" s="3"/>
      <c r="J666" s="3"/>
      <c r="K666" s="3"/>
      <c r="L666" s="3"/>
    </row>
    <row r="667" spans="7:12" x14ac:dyDescent="0.3">
      <c r="G667" s="2"/>
      <c r="H667" s="3"/>
      <c r="I667" s="3"/>
      <c r="J667" s="3"/>
      <c r="K667" s="3"/>
      <c r="L667" s="3"/>
    </row>
    <row r="668" spans="7:12" x14ac:dyDescent="0.3">
      <c r="G668" s="2"/>
      <c r="H668" s="3"/>
      <c r="I668" s="3"/>
      <c r="J668" s="3"/>
      <c r="K668" s="3"/>
      <c r="L668" s="3"/>
    </row>
    <row r="669" spans="7:12" x14ac:dyDescent="0.3">
      <c r="G669" s="2"/>
      <c r="H669" s="3"/>
      <c r="I669" s="3"/>
      <c r="J669" s="3"/>
      <c r="K669" s="3"/>
      <c r="L669" s="3"/>
    </row>
    <row r="670" spans="7:12" x14ac:dyDescent="0.3">
      <c r="G670" s="2"/>
      <c r="H670" s="3"/>
      <c r="I670" s="3"/>
      <c r="J670" s="3"/>
      <c r="K670" s="3"/>
      <c r="L670" s="3"/>
    </row>
    <row r="671" spans="7:12" x14ac:dyDescent="0.3">
      <c r="G671" s="2"/>
      <c r="H671" s="3"/>
      <c r="I671" s="3"/>
      <c r="J671" s="3"/>
      <c r="K671" s="3"/>
      <c r="L671" s="3"/>
    </row>
    <row r="672" spans="7:12" x14ac:dyDescent="0.3">
      <c r="G672" s="2"/>
      <c r="H672" s="3"/>
      <c r="I672" s="3"/>
      <c r="J672" s="3"/>
      <c r="K672" s="3"/>
      <c r="L672" s="3"/>
    </row>
    <row r="673" spans="7:12" x14ac:dyDescent="0.3">
      <c r="G673" s="2"/>
      <c r="H673" s="3"/>
      <c r="I673" s="3"/>
      <c r="J673" s="3"/>
      <c r="K673" s="3"/>
      <c r="L673" s="3"/>
    </row>
    <row r="674" spans="7:12" x14ac:dyDescent="0.3">
      <c r="G674" s="2"/>
      <c r="H674" s="3"/>
      <c r="I674" s="3"/>
      <c r="J674" s="3"/>
      <c r="K674" s="3"/>
      <c r="L674" s="3"/>
    </row>
    <row r="675" spans="7:12" x14ac:dyDescent="0.3">
      <c r="G675" s="2"/>
      <c r="H675" s="3"/>
      <c r="I675" s="3"/>
      <c r="J675" s="3"/>
      <c r="K675" s="3"/>
      <c r="L675" s="3"/>
    </row>
    <row r="676" spans="7:12" x14ac:dyDescent="0.3">
      <c r="G676" s="2"/>
      <c r="H676" s="3"/>
      <c r="I676" s="3"/>
      <c r="J676" s="3"/>
      <c r="K676" s="3"/>
      <c r="L676" s="3"/>
    </row>
    <row r="677" spans="7:12" x14ac:dyDescent="0.3">
      <c r="G677" s="2"/>
      <c r="H677" s="3"/>
      <c r="I677" s="3"/>
      <c r="J677" s="3"/>
      <c r="K677" s="3"/>
      <c r="L677" s="3"/>
    </row>
    <row r="678" spans="7:12" x14ac:dyDescent="0.3">
      <c r="G678" s="2"/>
      <c r="H678" s="3"/>
      <c r="I678" s="3"/>
      <c r="J678" s="3"/>
      <c r="K678" s="3"/>
      <c r="L678" s="3"/>
    </row>
    <row r="679" spans="7:12" x14ac:dyDescent="0.3">
      <c r="G679" s="2"/>
      <c r="H679" s="3"/>
      <c r="I679" s="3"/>
      <c r="J679" s="3"/>
      <c r="K679" s="3"/>
      <c r="L679" s="3"/>
    </row>
    <row r="680" spans="7:12" x14ac:dyDescent="0.3">
      <c r="G680" s="2"/>
      <c r="H680" s="3"/>
      <c r="I680" s="3"/>
      <c r="J680" s="3"/>
      <c r="K680" s="3"/>
      <c r="L680" s="3"/>
    </row>
    <row r="681" spans="7:12" x14ac:dyDescent="0.3">
      <c r="G681" s="2"/>
      <c r="H681" s="3"/>
      <c r="I681" s="3"/>
      <c r="J681" s="3"/>
      <c r="K681" s="3"/>
      <c r="L681" s="3"/>
    </row>
    <row r="682" spans="7:12" x14ac:dyDescent="0.3">
      <c r="G682" s="2"/>
      <c r="H682" s="3"/>
      <c r="I682" s="3"/>
      <c r="J682" s="3"/>
      <c r="K682" s="3"/>
      <c r="L682" s="3"/>
    </row>
    <row r="683" spans="7:12" x14ac:dyDescent="0.3">
      <c r="G683" s="2"/>
      <c r="H683" s="3"/>
      <c r="I683" s="3"/>
      <c r="J683" s="3"/>
      <c r="K683" s="3"/>
      <c r="L683" s="3"/>
    </row>
    <row r="684" spans="7:12" x14ac:dyDescent="0.3">
      <c r="G684" s="2"/>
      <c r="H684" s="3"/>
      <c r="I684" s="3"/>
      <c r="J684" s="3"/>
      <c r="K684" s="3"/>
      <c r="L684" s="3"/>
    </row>
    <row r="685" spans="7:12" x14ac:dyDescent="0.3">
      <c r="G685" s="2"/>
      <c r="H685" s="3"/>
      <c r="I685" s="3"/>
      <c r="J685" s="3"/>
      <c r="K685" s="3"/>
      <c r="L685" s="3"/>
    </row>
    <row r="686" spans="7:12" x14ac:dyDescent="0.3">
      <c r="G686" s="2"/>
      <c r="H686" s="3"/>
      <c r="I686" s="3"/>
      <c r="J686" s="3"/>
      <c r="K686" s="3"/>
      <c r="L686" s="3"/>
    </row>
    <row r="687" spans="7:12" x14ac:dyDescent="0.3">
      <c r="G687" s="2"/>
      <c r="H687" s="3"/>
      <c r="I687" s="3"/>
      <c r="J687" s="3"/>
      <c r="K687" s="3"/>
      <c r="L687" s="3"/>
    </row>
    <row r="688" spans="7:12" x14ac:dyDescent="0.3">
      <c r="G688" s="2"/>
      <c r="H688" s="3"/>
      <c r="I688" s="3"/>
      <c r="J688" s="3"/>
      <c r="K688" s="3"/>
      <c r="L688" s="3"/>
    </row>
    <row r="689" spans="7:12" x14ac:dyDescent="0.3">
      <c r="G689" s="2"/>
      <c r="H689" s="3"/>
      <c r="I689" s="3"/>
      <c r="J689" s="3"/>
      <c r="K689" s="3"/>
      <c r="L689" s="3"/>
    </row>
    <row r="690" spans="7:12" x14ac:dyDescent="0.3">
      <c r="G690" s="2"/>
      <c r="H690" s="3"/>
      <c r="I690" s="3"/>
      <c r="J690" s="3"/>
      <c r="K690" s="3"/>
      <c r="L690" s="3"/>
    </row>
    <row r="691" spans="7:12" x14ac:dyDescent="0.3">
      <c r="G691" s="2"/>
      <c r="H691" s="3"/>
      <c r="I691" s="3"/>
      <c r="J691" s="3"/>
      <c r="K691" s="3"/>
      <c r="L691" s="3"/>
    </row>
    <row r="692" spans="7:12" x14ac:dyDescent="0.3">
      <c r="G692" s="2"/>
      <c r="H692" s="3"/>
      <c r="I692" s="3"/>
      <c r="J692" s="3"/>
      <c r="K692" s="3"/>
      <c r="L692" s="3"/>
    </row>
    <row r="693" spans="7:12" x14ac:dyDescent="0.3">
      <c r="G693" s="2"/>
      <c r="H693" s="3"/>
      <c r="I693" s="3"/>
      <c r="J693" s="3"/>
      <c r="K693" s="3"/>
      <c r="L693" s="3"/>
    </row>
    <row r="694" spans="7:12" x14ac:dyDescent="0.3">
      <c r="G694" s="2"/>
      <c r="H694" s="3"/>
      <c r="I694" s="3"/>
      <c r="J694" s="3"/>
      <c r="K694" s="3"/>
      <c r="L694" s="3"/>
    </row>
    <row r="695" spans="7:12" x14ac:dyDescent="0.3">
      <c r="G695" s="2"/>
      <c r="H695" s="3"/>
      <c r="I695" s="3"/>
      <c r="J695" s="3"/>
      <c r="K695" s="3"/>
      <c r="L695" s="3"/>
    </row>
    <row r="696" spans="7:12" x14ac:dyDescent="0.3">
      <c r="G696" s="2"/>
      <c r="H696" s="3"/>
      <c r="I696" s="3"/>
      <c r="J696" s="3"/>
      <c r="K696" s="3"/>
      <c r="L696" s="3"/>
    </row>
    <row r="697" spans="7:12" x14ac:dyDescent="0.3">
      <c r="G697" s="2"/>
      <c r="H697" s="3"/>
      <c r="I697" s="3"/>
      <c r="J697" s="3"/>
      <c r="K697" s="3"/>
      <c r="L697" s="3"/>
    </row>
    <row r="698" spans="7:12" x14ac:dyDescent="0.3">
      <c r="G698" s="2"/>
      <c r="H698" s="3"/>
      <c r="I698" s="3"/>
      <c r="J698" s="3"/>
      <c r="K698" s="3"/>
      <c r="L698" s="3"/>
    </row>
    <row r="699" spans="7:12" x14ac:dyDescent="0.3">
      <c r="G699" s="2"/>
      <c r="H699" s="3"/>
      <c r="I699" s="3"/>
      <c r="J699" s="3"/>
      <c r="K699" s="3"/>
      <c r="L699" s="3"/>
    </row>
    <row r="700" spans="7:12" x14ac:dyDescent="0.3">
      <c r="G700" s="2"/>
      <c r="H700" s="3"/>
      <c r="I700" s="3"/>
      <c r="J700" s="3"/>
      <c r="K700" s="3"/>
      <c r="L700" s="3"/>
    </row>
    <row r="701" spans="7:12" x14ac:dyDescent="0.3">
      <c r="G701" s="2"/>
      <c r="H701" s="3"/>
      <c r="I701" s="3"/>
      <c r="J701" s="3"/>
      <c r="K701" s="3"/>
      <c r="L701" s="3"/>
    </row>
    <row r="702" spans="7:12" x14ac:dyDescent="0.3">
      <c r="G702" s="2"/>
      <c r="H702" s="3"/>
      <c r="I702" s="3"/>
      <c r="J702" s="3"/>
      <c r="K702" s="3"/>
      <c r="L702" s="3"/>
    </row>
    <row r="703" spans="7:12" x14ac:dyDescent="0.3">
      <c r="G703" s="2"/>
      <c r="H703" s="3"/>
      <c r="I703" s="3"/>
      <c r="J703" s="3"/>
      <c r="K703" s="3"/>
      <c r="L703" s="3"/>
    </row>
    <row r="704" spans="7:12" x14ac:dyDescent="0.3">
      <c r="G704" s="2"/>
      <c r="H704" s="3"/>
      <c r="I704" s="3"/>
      <c r="J704" s="3"/>
      <c r="K704" s="3"/>
      <c r="L704" s="3"/>
    </row>
    <row r="705" spans="7:12" x14ac:dyDescent="0.3">
      <c r="G705" s="2"/>
      <c r="H705" s="3"/>
      <c r="I705" s="3"/>
      <c r="J705" s="3"/>
      <c r="K705" s="3"/>
      <c r="L705" s="3"/>
    </row>
    <row r="706" spans="7:12" x14ac:dyDescent="0.3">
      <c r="G706" s="2"/>
      <c r="H706" s="3"/>
      <c r="I706" s="3"/>
      <c r="J706" s="3"/>
      <c r="K706" s="3"/>
      <c r="L706" s="3"/>
    </row>
    <row r="707" spans="7:12" x14ac:dyDescent="0.3">
      <c r="G707" s="2"/>
      <c r="H707" s="3"/>
      <c r="I707" s="3"/>
      <c r="J707" s="3"/>
      <c r="K707" s="3"/>
      <c r="L707" s="3"/>
    </row>
    <row r="708" spans="7:12" x14ac:dyDescent="0.3">
      <c r="G708" s="2"/>
      <c r="H708" s="3"/>
      <c r="I708" s="3"/>
      <c r="J708" s="3"/>
      <c r="K708" s="3"/>
      <c r="L708" s="3"/>
    </row>
    <row r="709" spans="7:12" x14ac:dyDescent="0.3">
      <c r="G709" s="2"/>
      <c r="H709" s="3"/>
      <c r="I709" s="3"/>
      <c r="J709" s="3"/>
      <c r="K709" s="3"/>
      <c r="L709" s="3"/>
    </row>
    <row r="710" spans="7:12" x14ac:dyDescent="0.3">
      <c r="G710" s="2"/>
      <c r="H710" s="3"/>
      <c r="I710" s="3"/>
      <c r="J710" s="3"/>
      <c r="K710" s="3"/>
      <c r="L710" s="3"/>
    </row>
    <row r="711" spans="7:12" x14ac:dyDescent="0.3">
      <c r="G711" s="2"/>
      <c r="H711" s="3"/>
      <c r="I711" s="3"/>
      <c r="J711" s="3"/>
      <c r="K711" s="3"/>
      <c r="L711" s="3"/>
    </row>
    <row r="712" spans="7:12" x14ac:dyDescent="0.3">
      <c r="G712" s="2"/>
      <c r="H712" s="3"/>
      <c r="I712" s="3"/>
      <c r="J712" s="3"/>
      <c r="K712" s="3"/>
      <c r="L712" s="3"/>
    </row>
    <row r="713" spans="7:12" x14ac:dyDescent="0.3">
      <c r="G713" s="2"/>
      <c r="H713" s="3"/>
      <c r="I713" s="3"/>
      <c r="J713" s="3"/>
      <c r="K713" s="3"/>
      <c r="L713" s="3"/>
    </row>
    <row r="714" spans="7:12" x14ac:dyDescent="0.3">
      <c r="G714" s="2"/>
      <c r="H714" s="3"/>
      <c r="I714" s="3"/>
      <c r="J714" s="3"/>
      <c r="K714" s="3"/>
      <c r="L714" s="3"/>
    </row>
    <row r="715" spans="7:12" x14ac:dyDescent="0.3">
      <c r="G715" s="2"/>
      <c r="H715" s="3"/>
      <c r="I715" s="3"/>
      <c r="J715" s="3"/>
      <c r="K715" s="3"/>
      <c r="L715" s="3"/>
    </row>
    <row r="716" spans="7:12" x14ac:dyDescent="0.3">
      <c r="G716" s="2"/>
      <c r="H716" s="3"/>
      <c r="I716" s="3"/>
      <c r="J716" s="3"/>
      <c r="K716" s="3"/>
      <c r="L716" s="3"/>
    </row>
    <row r="717" spans="7:12" x14ac:dyDescent="0.3">
      <c r="G717" s="2"/>
      <c r="H717" s="3"/>
      <c r="I717" s="3"/>
      <c r="J717" s="3"/>
      <c r="K717" s="3"/>
      <c r="L717" s="3"/>
    </row>
    <row r="718" spans="7:12" x14ac:dyDescent="0.3">
      <c r="G718" s="2"/>
      <c r="H718" s="3"/>
      <c r="I718" s="3"/>
      <c r="J718" s="3"/>
      <c r="K718" s="3"/>
      <c r="L718" s="3"/>
    </row>
    <row r="719" spans="7:12" x14ac:dyDescent="0.3">
      <c r="G719" s="2"/>
      <c r="H719" s="3"/>
      <c r="I719" s="3"/>
      <c r="J719" s="3"/>
      <c r="K719" s="3"/>
      <c r="L719" s="3"/>
    </row>
    <row r="720" spans="7:12" x14ac:dyDescent="0.3">
      <c r="G720" s="2"/>
      <c r="H720" s="3"/>
      <c r="I720" s="3"/>
      <c r="J720" s="3"/>
      <c r="K720" s="3"/>
      <c r="L720" s="3"/>
    </row>
    <row r="721" spans="7:12" x14ac:dyDescent="0.3">
      <c r="G721" s="2"/>
      <c r="H721" s="3"/>
      <c r="I721" s="3"/>
      <c r="J721" s="3"/>
      <c r="K721" s="3"/>
      <c r="L721" s="3"/>
    </row>
    <row r="722" spans="7:12" x14ac:dyDescent="0.3">
      <c r="G722" s="2"/>
      <c r="H722" s="3"/>
      <c r="I722" s="3"/>
      <c r="J722" s="3"/>
      <c r="K722" s="3"/>
      <c r="L722" s="3"/>
    </row>
    <row r="723" spans="7:12" x14ac:dyDescent="0.3">
      <c r="G723" s="2"/>
      <c r="H723" s="3"/>
      <c r="I723" s="3"/>
      <c r="J723" s="3"/>
      <c r="K723" s="3"/>
      <c r="L723" s="3"/>
    </row>
    <row r="724" spans="7:12" x14ac:dyDescent="0.3">
      <c r="G724" s="2"/>
      <c r="H724" s="3"/>
      <c r="I724" s="3"/>
      <c r="J724" s="3"/>
      <c r="K724" s="3"/>
      <c r="L724" s="3"/>
    </row>
    <row r="725" spans="7:12" x14ac:dyDescent="0.3">
      <c r="G725" s="2"/>
      <c r="H725" s="3"/>
      <c r="I725" s="3"/>
      <c r="J725" s="3"/>
      <c r="K725" s="3"/>
      <c r="L725" s="3"/>
    </row>
    <row r="726" spans="7:12" x14ac:dyDescent="0.3">
      <c r="G726" s="2"/>
      <c r="H726" s="3"/>
      <c r="I726" s="3"/>
      <c r="J726" s="3"/>
      <c r="K726" s="3"/>
      <c r="L726" s="3"/>
    </row>
    <row r="727" spans="7:12" x14ac:dyDescent="0.3">
      <c r="G727" s="2"/>
      <c r="H727" s="3"/>
      <c r="I727" s="3"/>
      <c r="J727" s="3"/>
      <c r="K727" s="3"/>
      <c r="L727" s="3"/>
    </row>
    <row r="728" spans="7:12" x14ac:dyDescent="0.3">
      <c r="G728" s="2"/>
      <c r="H728" s="3"/>
      <c r="I728" s="3"/>
      <c r="J728" s="3"/>
      <c r="K728" s="3"/>
      <c r="L728" s="3"/>
    </row>
    <row r="729" spans="7:12" x14ac:dyDescent="0.3">
      <c r="G729" s="2"/>
      <c r="H729" s="3"/>
      <c r="I729" s="3"/>
      <c r="J729" s="3"/>
      <c r="K729" s="3"/>
      <c r="L729" s="3"/>
    </row>
    <row r="730" spans="7:12" x14ac:dyDescent="0.3">
      <c r="G730" s="2"/>
      <c r="H730" s="3"/>
      <c r="I730" s="3"/>
      <c r="J730" s="3"/>
      <c r="K730" s="3"/>
      <c r="L730" s="3"/>
    </row>
    <row r="731" spans="7:12" x14ac:dyDescent="0.3">
      <c r="G731" s="2"/>
      <c r="H731" s="3"/>
      <c r="I731" s="3"/>
      <c r="J731" s="3"/>
      <c r="K731" s="3"/>
      <c r="L731" s="3"/>
    </row>
    <row r="732" spans="7:12" x14ac:dyDescent="0.3">
      <c r="G732" s="2"/>
      <c r="H732" s="3"/>
      <c r="I732" s="3"/>
      <c r="J732" s="3"/>
      <c r="K732" s="3"/>
      <c r="L732" s="3"/>
    </row>
    <row r="733" spans="7:12" x14ac:dyDescent="0.3">
      <c r="G733" s="2"/>
      <c r="H733" s="3"/>
      <c r="I733" s="3"/>
      <c r="J733" s="3"/>
      <c r="K733" s="3"/>
      <c r="L733" s="3"/>
    </row>
    <row r="734" spans="7:12" x14ac:dyDescent="0.3">
      <c r="G734" s="2"/>
      <c r="H734" s="3"/>
      <c r="I734" s="3"/>
      <c r="J734" s="3"/>
      <c r="K734" s="3"/>
      <c r="L734" s="3"/>
    </row>
    <row r="735" spans="7:12" x14ac:dyDescent="0.3">
      <c r="G735" s="2"/>
      <c r="H735" s="3"/>
      <c r="I735" s="3"/>
      <c r="J735" s="3"/>
      <c r="K735" s="3"/>
      <c r="L735" s="3"/>
    </row>
    <row r="736" spans="7:12" x14ac:dyDescent="0.3">
      <c r="G736" s="2"/>
      <c r="H736" s="3"/>
      <c r="I736" s="3"/>
      <c r="J736" s="3"/>
      <c r="K736" s="3"/>
      <c r="L736" s="3"/>
    </row>
    <row r="737" spans="7:12" x14ac:dyDescent="0.3">
      <c r="G737" s="2"/>
      <c r="H737" s="3"/>
      <c r="I737" s="3"/>
      <c r="J737" s="3"/>
      <c r="K737" s="3"/>
      <c r="L737" s="3"/>
    </row>
    <row r="738" spans="7:12" x14ac:dyDescent="0.3">
      <c r="G738" s="2"/>
      <c r="H738" s="3"/>
      <c r="I738" s="3"/>
      <c r="J738" s="3"/>
      <c r="K738" s="3"/>
      <c r="L738" s="3"/>
    </row>
    <row r="739" spans="7:12" x14ac:dyDescent="0.3">
      <c r="G739" s="2"/>
      <c r="H739" s="3"/>
      <c r="I739" s="3"/>
      <c r="J739" s="3"/>
      <c r="K739" s="3"/>
      <c r="L739" s="3"/>
    </row>
    <row r="740" spans="7:12" x14ac:dyDescent="0.3">
      <c r="G740" s="2"/>
      <c r="H740" s="3"/>
      <c r="I740" s="3"/>
      <c r="J740" s="3"/>
      <c r="K740" s="3"/>
      <c r="L740" s="3"/>
    </row>
    <row r="741" spans="7:12" x14ac:dyDescent="0.3">
      <c r="G741" s="2"/>
      <c r="H741" s="3"/>
      <c r="I741" s="3"/>
      <c r="J741" s="3"/>
      <c r="K741" s="3"/>
      <c r="L741" s="3"/>
    </row>
    <row r="742" spans="7:12" x14ac:dyDescent="0.3">
      <c r="G742" s="2"/>
      <c r="H742" s="3"/>
      <c r="I742" s="3"/>
      <c r="J742" s="3"/>
      <c r="K742" s="3"/>
      <c r="L742" s="3"/>
    </row>
    <row r="743" spans="7:12" x14ac:dyDescent="0.3">
      <c r="G743" s="2"/>
      <c r="H743" s="3"/>
      <c r="I743" s="3"/>
      <c r="J743" s="3"/>
      <c r="K743" s="3"/>
      <c r="L743" s="3"/>
    </row>
    <row r="744" spans="7:12" x14ac:dyDescent="0.3">
      <c r="G744" s="2"/>
      <c r="H744" s="3"/>
      <c r="I744" s="3"/>
      <c r="J744" s="3"/>
      <c r="K744" s="3"/>
      <c r="L744" s="3"/>
    </row>
    <row r="745" spans="7:12" x14ac:dyDescent="0.3">
      <c r="G745" s="2"/>
      <c r="H745" s="3"/>
      <c r="I745" s="3"/>
      <c r="J745" s="3"/>
      <c r="K745" s="3"/>
      <c r="L745" s="3"/>
    </row>
    <row r="746" spans="7:12" x14ac:dyDescent="0.3">
      <c r="G746" s="2"/>
      <c r="H746" s="3"/>
      <c r="I746" s="3"/>
      <c r="J746" s="3"/>
      <c r="K746" s="3"/>
      <c r="L746" s="3"/>
    </row>
    <row r="747" spans="7:12" x14ac:dyDescent="0.3">
      <c r="G747" s="2"/>
      <c r="H747" s="3"/>
      <c r="I747" s="3"/>
      <c r="J747" s="3"/>
      <c r="K747" s="3"/>
      <c r="L747" s="3"/>
    </row>
    <row r="748" spans="7:12" x14ac:dyDescent="0.3">
      <c r="G748" s="2"/>
      <c r="H748" s="3"/>
      <c r="I748" s="3"/>
      <c r="J748" s="3"/>
      <c r="K748" s="3"/>
      <c r="L748" s="3"/>
    </row>
    <row r="749" spans="7:12" x14ac:dyDescent="0.3">
      <c r="G749" s="2"/>
      <c r="H749" s="3"/>
      <c r="I749" s="3"/>
      <c r="J749" s="3"/>
      <c r="K749" s="3"/>
      <c r="L749" s="3"/>
    </row>
    <row r="750" spans="7:12" x14ac:dyDescent="0.3">
      <c r="G750" s="2"/>
      <c r="H750" s="3"/>
      <c r="I750" s="3"/>
      <c r="J750" s="3"/>
      <c r="K750" s="3"/>
      <c r="L750" s="3"/>
    </row>
    <row r="751" spans="7:12" x14ac:dyDescent="0.3">
      <c r="G751" s="2"/>
      <c r="H751" s="3"/>
      <c r="I751" s="3"/>
      <c r="J751" s="3"/>
      <c r="K751" s="3"/>
      <c r="L751" s="3"/>
    </row>
    <row r="752" spans="7:12" x14ac:dyDescent="0.3">
      <c r="G752" s="2"/>
      <c r="H752" s="3"/>
      <c r="I752" s="3"/>
      <c r="J752" s="3"/>
      <c r="K752" s="3"/>
      <c r="L752" s="3"/>
    </row>
    <row r="753" spans="7:12" x14ac:dyDescent="0.3">
      <c r="G753" s="2"/>
      <c r="H753" s="3"/>
      <c r="I753" s="3"/>
      <c r="J753" s="3"/>
      <c r="K753" s="3"/>
      <c r="L753" s="3"/>
    </row>
    <row r="754" spans="7:12" x14ac:dyDescent="0.3">
      <c r="G754" s="2"/>
      <c r="H754" s="3"/>
      <c r="I754" s="3"/>
      <c r="J754" s="3"/>
      <c r="K754" s="3"/>
      <c r="L754" s="3"/>
    </row>
    <row r="755" spans="7:12" x14ac:dyDescent="0.3">
      <c r="G755" s="2"/>
      <c r="H755" s="3"/>
      <c r="I755" s="3"/>
      <c r="J755" s="3"/>
      <c r="K755" s="3"/>
      <c r="L755" s="3"/>
    </row>
    <row r="756" spans="7:12" x14ac:dyDescent="0.3">
      <c r="G756" s="2"/>
      <c r="H756" s="3"/>
      <c r="I756" s="3"/>
      <c r="J756" s="3"/>
      <c r="K756" s="3"/>
      <c r="L756" s="3"/>
    </row>
    <row r="757" spans="7:12" x14ac:dyDescent="0.3">
      <c r="G757" s="2"/>
      <c r="H757" s="3"/>
      <c r="I757" s="3"/>
      <c r="J757" s="3"/>
      <c r="K757" s="3"/>
      <c r="L757" s="3"/>
    </row>
    <row r="758" spans="7:12" x14ac:dyDescent="0.3">
      <c r="G758" s="2"/>
      <c r="H758" s="3"/>
      <c r="I758" s="3"/>
      <c r="J758" s="3"/>
      <c r="K758" s="3"/>
      <c r="L758" s="3"/>
    </row>
    <row r="759" spans="7:12" x14ac:dyDescent="0.3">
      <c r="G759" s="2"/>
      <c r="H759" s="3"/>
      <c r="I759" s="3"/>
      <c r="J759" s="3"/>
      <c r="K759" s="3"/>
      <c r="L759" s="3"/>
    </row>
    <row r="760" spans="7:12" x14ac:dyDescent="0.3">
      <c r="G760" s="2"/>
      <c r="H760" s="3"/>
      <c r="I760" s="3"/>
      <c r="J760" s="3"/>
      <c r="K760" s="3"/>
      <c r="L760" s="3"/>
    </row>
    <row r="761" spans="7:12" x14ac:dyDescent="0.3">
      <c r="G761" s="2"/>
      <c r="H761" s="3"/>
      <c r="I761" s="3"/>
      <c r="J761" s="3"/>
      <c r="K761" s="3"/>
      <c r="L761" s="3"/>
    </row>
    <row r="762" spans="7:12" x14ac:dyDescent="0.3">
      <c r="G762" s="2"/>
      <c r="H762" s="3"/>
      <c r="I762" s="3"/>
      <c r="J762" s="3"/>
      <c r="K762" s="3"/>
      <c r="L762" s="3"/>
    </row>
    <row r="763" spans="7:12" x14ac:dyDescent="0.3">
      <c r="G763" s="2"/>
      <c r="H763" s="3"/>
      <c r="I763" s="3"/>
      <c r="J763" s="3"/>
      <c r="K763" s="3"/>
      <c r="L763" s="3"/>
    </row>
    <row r="764" spans="7:12" x14ac:dyDescent="0.3">
      <c r="G764" s="2"/>
      <c r="H764" s="3"/>
      <c r="I764" s="3"/>
      <c r="J764" s="3"/>
      <c r="K764" s="3"/>
      <c r="L764" s="3"/>
    </row>
    <row r="765" spans="7:12" x14ac:dyDescent="0.3">
      <c r="G765" s="2"/>
      <c r="H765" s="3"/>
      <c r="I765" s="3"/>
      <c r="J765" s="3"/>
      <c r="K765" s="3"/>
      <c r="L765" s="3"/>
    </row>
    <row r="766" spans="7:12" x14ac:dyDescent="0.3">
      <c r="G766" s="2"/>
      <c r="H766" s="3"/>
      <c r="I766" s="3"/>
      <c r="J766" s="3"/>
      <c r="K766" s="3"/>
      <c r="L766" s="3"/>
    </row>
    <row r="767" spans="7:12" x14ac:dyDescent="0.3">
      <c r="G767" s="2"/>
      <c r="H767" s="3"/>
      <c r="I767" s="3"/>
      <c r="J767" s="3"/>
      <c r="K767" s="3"/>
      <c r="L767" s="3"/>
    </row>
    <row r="768" spans="7:12" x14ac:dyDescent="0.3">
      <c r="G768" s="2"/>
      <c r="H768" s="3"/>
      <c r="I768" s="3"/>
      <c r="J768" s="3"/>
      <c r="K768" s="3"/>
      <c r="L768" s="3"/>
    </row>
    <row r="769" spans="7:12" x14ac:dyDescent="0.3">
      <c r="G769" s="2"/>
      <c r="H769" s="3"/>
      <c r="I769" s="3"/>
      <c r="J769" s="3"/>
      <c r="K769" s="3"/>
      <c r="L769" s="3"/>
    </row>
    <row r="770" spans="7:12" x14ac:dyDescent="0.3">
      <c r="G770" s="2"/>
      <c r="H770" s="3"/>
      <c r="I770" s="3"/>
      <c r="J770" s="3"/>
      <c r="K770" s="3"/>
      <c r="L770" s="3"/>
    </row>
    <row r="771" spans="7:12" x14ac:dyDescent="0.3">
      <c r="G771" s="2"/>
      <c r="H771" s="3"/>
      <c r="I771" s="3"/>
      <c r="J771" s="3"/>
      <c r="K771" s="3"/>
      <c r="L771" s="3"/>
    </row>
    <row r="772" spans="7:12" x14ac:dyDescent="0.3">
      <c r="G772" s="2"/>
      <c r="H772" s="3"/>
      <c r="I772" s="3"/>
      <c r="J772" s="3"/>
      <c r="K772" s="3"/>
      <c r="L772" s="3"/>
    </row>
    <row r="773" spans="7:12" x14ac:dyDescent="0.3">
      <c r="G773" s="2"/>
      <c r="H773" s="3"/>
      <c r="I773" s="3"/>
      <c r="J773" s="3"/>
      <c r="K773" s="3"/>
      <c r="L773" s="3"/>
    </row>
    <row r="774" spans="7:12" x14ac:dyDescent="0.3">
      <c r="G774" s="2"/>
      <c r="H774" s="3"/>
      <c r="I774" s="3"/>
      <c r="J774" s="3"/>
      <c r="K774" s="3"/>
      <c r="L774" s="3"/>
    </row>
    <row r="775" spans="7:12" x14ac:dyDescent="0.3">
      <c r="G775" s="2"/>
      <c r="H775" s="3"/>
      <c r="I775" s="3"/>
      <c r="J775" s="3"/>
      <c r="K775" s="3"/>
      <c r="L775" s="3"/>
    </row>
    <row r="776" spans="7:12" x14ac:dyDescent="0.3">
      <c r="G776" s="2"/>
      <c r="H776" s="3"/>
      <c r="I776" s="3"/>
      <c r="J776" s="3"/>
      <c r="K776" s="3"/>
      <c r="L776" s="3"/>
    </row>
    <row r="777" spans="7:12" x14ac:dyDescent="0.3">
      <c r="G777" s="2"/>
      <c r="H777" s="3"/>
      <c r="I777" s="3"/>
      <c r="J777" s="3"/>
      <c r="K777" s="3"/>
      <c r="L777" s="3"/>
    </row>
    <row r="778" spans="7:12" x14ac:dyDescent="0.3">
      <c r="G778" s="2"/>
      <c r="H778" s="3"/>
      <c r="I778" s="3"/>
      <c r="J778" s="3"/>
      <c r="K778" s="3"/>
      <c r="L778" s="3"/>
    </row>
    <row r="779" spans="7:12" x14ac:dyDescent="0.3">
      <c r="G779" s="2"/>
      <c r="H779" s="3"/>
      <c r="I779" s="3"/>
      <c r="J779" s="3"/>
      <c r="K779" s="3"/>
      <c r="L779" s="3"/>
    </row>
    <row r="780" spans="7:12" x14ac:dyDescent="0.3">
      <c r="G780" s="2"/>
      <c r="H780" s="3"/>
      <c r="I780" s="3"/>
      <c r="J780" s="3"/>
      <c r="K780" s="3"/>
      <c r="L780" s="3"/>
    </row>
    <row r="781" spans="7:12" x14ac:dyDescent="0.3">
      <c r="G781" s="2"/>
      <c r="H781" s="3"/>
      <c r="I781" s="3"/>
      <c r="J781" s="3"/>
      <c r="K781" s="3"/>
      <c r="L781" s="3"/>
    </row>
    <row r="782" spans="7:12" x14ac:dyDescent="0.3">
      <c r="G782" s="2"/>
      <c r="H782" s="3"/>
      <c r="I782" s="3"/>
      <c r="J782" s="3"/>
      <c r="K782" s="3"/>
      <c r="L782" s="3"/>
    </row>
    <row r="783" spans="7:12" x14ac:dyDescent="0.3">
      <c r="G783" s="2"/>
      <c r="H783" s="3"/>
      <c r="I783" s="3"/>
      <c r="J783" s="3"/>
      <c r="K783" s="3"/>
      <c r="L783" s="3"/>
    </row>
    <row r="784" spans="7:12" x14ac:dyDescent="0.3">
      <c r="G784" s="2"/>
      <c r="H784" s="3"/>
      <c r="I784" s="3"/>
      <c r="J784" s="3"/>
      <c r="K784" s="3"/>
      <c r="L784" s="3"/>
    </row>
    <row r="785" spans="7:12" x14ac:dyDescent="0.3">
      <c r="G785" s="2"/>
      <c r="H785" s="3"/>
      <c r="I785" s="3"/>
      <c r="J785" s="3"/>
      <c r="K785" s="3"/>
      <c r="L785" s="3"/>
    </row>
    <row r="786" spans="7:12" x14ac:dyDescent="0.3">
      <c r="G786" s="2"/>
      <c r="H786" s="3"/>
      <c r="I786" s="3"/>
      <c r="J786" s="3"/>
      <c r="K786" s="3"/>
      <c r="L786" s="3"/>
    </row>
    <row r="787" spans="7:12" x14ac:dyDescent="0.3">
      <c r="G787" s="2"/>
      <c r="H787" s="3"/>
      <c r="I787" s="3"/>
      <c r="J787" s="3"/>
      <c r="K787" s="3"/>
      <c r="L787" s="3"/>
    </row>
    <row r="788" spans="7:12" x14ac:dyDescent="0.3">
      <c r="G788" s="2"/>
      <c r="H788" s="3"/>
      <c r="I788" s="3"/>
      <c r="J788" s="3"/>
      <c r="K788" s="3"/>
      <c r="L788" s="3"/>
    </row>
    <row r="789" spans="7:12" x14ac:dyDescent="0.3">
      <c r="G789" s="2"/>
      <c r="H789" s="3"/>
      <c r="I789" s="3"/>
      <c r="J789" s="3"/>
      <c r="K789" s="3"/>
      <c r="L789" s="3"/>
    </row>
    <row r="790" spans="7:12" x14ac:dyDescent="0.3">
      <c r="G790" s="2"/>
      <c r="H790" s="3"/>
      <c r="I790" s="3"/>
      <c r="J790" s="3"/>
      <c r="K790" s="3"/>
      <c r="L790" s="3"/>
    </row>
    <row r="791" spans="7:12" x14ac:dyDescent="0.3">
      <c r="G791" s="2"/>
      <c r="H791" s="3"/>
      <c r="I791" s="3"/>
      <c r="J791" s="3"/>
      <c r="K791" s="3"/>
      <c r="L791" s="3"/>
    </row>
    <row r="792" spans="7:12" x14ac:dyDescent="0.3">
      <c r="G792" s="2"/>
      <c r="H792" s="3"/>
      <c r="I792" s="3"/>
      <c r="J792" s="3"/>
      <c r="K792" s="3"/>
      <c r="L792" s="3"/>
    </row>
    <row r="793" spans="7:12" x14ac:dyDescent="0.3">
      <c r="G793" s="2"/>
      <c r="H793" s="3"/>
      <c r="I793" s="3"/>
      <c r="J793" s="3"/>
      <c r="K793" s="3"/>
      <c r="L793" s="3"/>
    </row>
    <row r="794" spans="7:12" x14ac:dyDescent="0.3">
      <c r="G794" s="2"/>
      <c r="H794" s="3"/>
      <c r="I794" s="3"/>
      <c r="J794" s="3"/>
      <c r="K794" s="3"/>
      <c r="L794" s="3"/>
    </row>
    <row r="795" spans="7:12" x14ac:dyDescent="0.3">
      <c r="G795" s="2"/>
      <c r="H795" s="3"/>
      <c r="I795" s="3"/>
      <c r="J795" s="3"/>
      <c r="K795" s="3"/>
      <c r="L795" s="3"/>
    </row>
    <row r="796" spans="7:12" x14ac:dyDescent="0.3">
      <c r="G796" s="2"/>
      <c r="H796" s="3"/>
      <c r="I796" s="3"/>
      <c r="J796" s="3"/>
      <c r="K796" s="3"/>
      <c r="L796" s="3"/>
    </row>
    <row r="797" spans="7:12" x14ac:dyDescent="0.3">
      <c r="G797" s="2"/>
      <c r="H797" s="3"/>
      <c r="I797" s="3"/>
      <c r="J797" s="3"/>
      <c r="K797" s="3"/>
      <c r="L797" s="3"/>
    </row>
    <row r="798" spans="7:12" x14ac:dyDescent="0.3">
      <c r="G798" s="2"/>
      <c r="H798" s="3"/>
      <c r="I798" s="3"/>
      <c r="J798" s="3"/>
      <c r="K798" s="3"/>
      <c r="L798" s="3"/>
    </row>
    <row r="799" spans="7:12" x14ac:dyDescent="0.3">
      <c r="G799" s="2"/>
      <c r="H799" s="3"/>
      <c r="I799" s="3"/>
      <c r="J799" s="3"/>
      <c r="K799" s="3"/>
      <c r="L799" s="3"/>
    </row>
    <row r="800" spans="7:12" x14ac:dyDescent="0.3">
      <c r="G800" s="2"/>
      <c r="H800" s="3"/>
      <c r="I800" s="3"/>
      <c r="J800" s="3"/>
      <c r="K800" s="3"/>
      <c r="L800" s="3"/>
    </row>
    <row r="801" spans="7:12" x14ac:dyDescent="0.3">
      <c r="G801" s="2"/>
      <c r="H801" s="3"/>
      <c r="I801" s="3"/>
      <c r="J801" s="3"/>
      <c r="K801" s="3"/>
      <c r="L801" s="3"/>
    </row>
    <row r="802" spans="7:12" x14ac:dyDescent="0.3">
      <c r="G802" s="2"/>
      <c r="H802" s="3"/>
      <c r="I802" s="3"/>
      <c r="J802" s="3"/>
      <c r="K802" s="3"/>
      <c r="L802" s="3"/>
    </row>
    <row r="803" spans="7:12" x14ac:dyDescent="0.3">
      <c r="G803" s="2"/>
      <c r="H803" s="3"/>
      <c r="I803" s="3"/>
      <c r="J803" s="3"/>
      <c r="K803" s="3"/>
      <c r="L803" s="3"/>
    </row>
    <row r="804" spans="7:12" x14ac:dyDescent="0.3">
      <c r="G804" s="2"/>
      <c r="H804" s="3"/>
      <c r="I804" s="3"/>
      <c r="J804" s="3"/>
      <c r="K804" s="3"/>
      <c r="L804" s="3"/>
    </row>
    <row r="805" spans="7:12" x14ac:dyDescent="0.3">
      <c r="G805" s="2"/>
      <c r="H805" s="3"/>
      <c r="I805" s="3"/>
      <c r="J805" s="3"/>
      <c r="K805" s="3"/>
      <c r="L805" s="3"/>
    </row>
    <row r="806" spans="7:12" x14ac:dyDescent="0.3">
      <c r="G806" s="2"/>
      <c r="H806" s="3"/>
      <c r="I806" s="3"/>
      <c r="J806" s="3"/>
      <c r="K806" s="3"/>
      <c r="L806" s="3"/>
    </row>
    <row r="807" spans="7:12" x14ac:dyDescent="0.3">
      <c r="G807" s="2"/>
      <c r="H807" s="3"/>
      <c r="I807" s="3"/>
      <c r="J807" s="3"/>
      <c r="K807" s="3"/>
      <c r="L807" s="3"/>
    </row>
    <row r="808" spans="7:12" x14ac:dyDescent="0.3">
      <c r="G808" s="2"/>
      <c r="H808" s="3"/>
      <c r="I808" s="3"/>
      <c r="J808" s="3"/>
      <c r="K808" s="3"/>
      <c r="L808" s="3"/>
    </row>
    <row r="809" spans="7:12" x14ac:dyDescent="0.3">
      <c r="G809" s="2"/>
      <c r="H809" s="3"/>
      <c r="I809" s="3"/>
      <c r="J809" s="3"/>
      <c r="K809" s="3"/>
      <c r="L809" s="3"/>
    </row>
    <row r="810" spans="7:12" x14ac:dyDescent="0.3">
      <c r="G810" s="2"/>
      <c r="H810" s="3"/>
      <c r="I810" s="3"/>
      <c r="J810" s="3"/>
      <c r="K810" s="3"/>
      <c r="L810" s="3"/>
    </row>
    <row r="811" spans="7:12" x14ac:dyDescent="0.3">
      <c r="G811" s="2"/>
      <c r="H811" s="3"/>
      <c r="I811" s="3"/>
      <c r="J811" s="3"/>
      <c r="K811" s="3"/>
      <c r="L811" s="3"/>
    </row>
    <row r="812" spans="7:12" x14ac:dyDescent="0.3">
      <c r="G812" s="2"/>
      <c r="H812" s="3"/>
      <c r="I812" s="3"/>
      <c r="J812" s="3"/>
      <c r="K812" s="3"/>
      <c r="L812" s="3"/>
    </row>
    <row r="813" spans="7:12" x14ac:dyDescent="0.3">
      <c r="G813" s="2"/>
      <c r="H813" s="3"/>
      <c r="I813" s="3"/>
      <c r="J813" s="3"/>
      <c r="K813" s="3"/>
      <c r="L813" s="3"/>
    </row>
    <row r="814" spans="7:12" x14ac:dyDescent="0.3">
      <c r="G814" s="2"/>
      <c r="H814" s="3"/>
      <c r="I814" s="3"/>
      <c r="J814" s="3"/>
      <c r="K814" s="3"/>
      <c r="L814" s="3"/>
    </row>
    <row r="815" spans="7:12" x14ac:dyDescent="0.3">
      <c r="G815" s="2"/>
      <c r="H815" s="3"/>
      <c r="I815" s="3"/>
      <c r="J815" s="3"/>
      <c r="K815" s="3"/>
      <c r="L815" s="3"/>
    </row>
    <row r="816" spans="7:12" x14ac:dyDescent="0.3">
      <c r="G816" s="2"/>
      <c r="H816" s="3"/>
      <c r="I816" s="3"/>
      <c r="J816" s="3"/>
      <c r="K816" s="3"/>
      <c r="L816" s="3"/>
    </row>
    <row r="817" spans="7:12" x14ac:dyDescent="0.3">
      <c r="G817" s="2"/>
      <c r="H817" s="3"/>
      <c r="I817" s="3"/>
      <c r="J817" s="3"/>
      <c r="K817" s="3"/>
      <c r="L817" s="3"/>
    </row>
    <row r="818" spans="7:12" x14ac:dyDescent="0.3">
      <c r="G818" s="2"/>
      <c r="H818" s="3"/>
      <c r="I818" s="3"/>
      <c r="J818" s="3"/>
      <c r="K818" s="3"/>
      <c r="L818" s="3"/>
    </row>
    <row r="819" spans="7:12" x14ac:dyDescent="0.3">
      <c r="G819" s="2"/>
      <c r="H819" s="3"/>
      <c r="I819" s="3"/>
      <c r="J819" s="3"/>
      <c r="K819" s="3"/>
      <c r="L819" s="3"/>
    </row>
    <row r="820" spans="7:12" x14ac:dyDescent="0.3">
      <c r="G820" s="2"/>
      <c r="H820" s="3"/>
      <c r="I820" s="3"/>
      <c r="J820" s="3"/>
      <c r="K820" s="3"/>
      <c r="L820" s="3"/>
    </row>
    <row r="821" spans="7:12" x14ac:dyDescent="0.3">
      <c r="G821" s="2"/>
      <c r="H821" s="3"/>
      <c r="I821" s="3"/>
      <c r="J821" s="3"/>
      <c r="K821" s="3"/>
      <c r="L821" s="3"/>
    </row>
    <row r="822" spans="7:12" x14ac:dyDescent="0.3">
      <c r="G822" s="2"/>
      <c r="H822" s="3"/>
      <c r="I822" s="3"/>
      <c r="J822" s="3"/>
      <c r="K822" s="3"/>
      <c r="L822" s="3"/>
    </row>
    <row r="823" spans="7:12" x14ac:dyDescent="0.3">
      <c r="G823" s="2"/>
      <c r="H823" s="3"/>
      <c r="I823" s="3"/>
      <c r="J823" s="3"/>
      <c r="K823" s="3"/>
      <c r="L823" s="3"/>
    </row>
    <row r="824" spans="7:12" x14ac:dyDescent="0.3">
      <c r="G824" s="2"/>
      <c r="H824" s="3"/>
      <c r="I824" s="3"/>
      <c r="J824" s="3"/>
      <c r="K824" s="3"/>
      <c r="L824" s="3"/>
    </row>
    <row r="825" spans="7:12" x14ac:dyDescent="0.3">
      <c r="G825" s="2"/>
      <c r="H825" s="3"/>
      <c r="I825" s="3"/>
      <c r="J825" s="3"/>
      <c r="K825" s="3"/>
      <c r="L825" s="3"/>
    </row>
    <row r="826" spans="7:12" x14ac:dyDescent="0.3">
      <c r="G826" s="2"/>
      <c r="H826" s="3"/>
      <c r="I826" s="3"/>
      <c r="J826" s="3"/>
      <c r="K826" s="3"/>
      <c r="L826" s="3"/>
    </row>
    <row r="827" spans="7:12" x14ac:dyDescent="0.3">
      <c r="G827" s="2"/>
      <c r="H827" s="3"/>
      <c r="I827" s="3"/>
      <c r="J827" s="3"/>
      <c r="K827" s="3"/>
      <c r="L827" s="3"/>
    </row>
    <row r="828" spans="7:12" x14ac:dyDescent="0.3">
      <c r="G828" s="2"/>
      <c r="H828" s="3"/>
      <c r="I828" s="3"/>
      <c r="J828" s="3"/>
      <c r="K828" s="3"/>
      <c r="L828" s="3"/>
    </row>
    <row r="829" spans="7:12" x14ac:dyDescent="0.3">
      <c r="G829" s="2"/>
      <c r="H829" s="3"/>
      <c r="I829" s="3"/>
      <c r="J829" s="3"/>
      <c r="K829" s="3"/>
      <c r="L829" s="3"/>
    </row>
    <row r="830" spans="7:12" x14ac:dyDescent="0.3">
      <c r="G830" s="2"/>
      <c r="H830" s="3"/>
      <c r="I830" s="3"/>
      <c r="J830" s="3"/>
      <c r="K830" s="3"/>
      <c r="L830" s="3"/>
    </row>
    <row r="831" spans="7:12" x14ac:dyDescent="0.3">
      <c r="G831" s="2"/>
      <c r="H831" s="3"/>
      <c r="I831" s="3"/>
      <c r="J831" s="3"/>
      <c r="K831" s="3"/>
      <c r="L831" s="3"/>
    </row>
    <row r="832" spans="7:12" x14ac:dyDescent="0.3">
      <c r="G832" s="2"/>
      <c r="H832" s="3"/>
      <c r="I832" s="3"/>
      <c r="J832" s="3"/>
      <c r="K832" s="3"/>
      <c r="L832" s="3"/>
    </row>
    <row r="833" spans="7:12" x14ac:dyDescent="0.3">
      <c r="G833" s="2"/>
      <c r="H833" s="3"/>
      <c r="I833" s="3"/>
      <c r="J833" s="3"/>
      <c r="K833" s="3"/>
      <c r="L833" s="3"/>
    </row>
    <row r="834" spans="7:12" x14ac:dyDescent="0.3">
      <c r="G834" s="2"/>
      <c r="H834" s="3"/>
      <c r="I834" s="3"/>
      <c r="J834" s="3"/>
      <c r="K834" s="3"/>
      <c r="L834" s="3"/>
    </row>
    <row r="835" spans="7:12" x14ac:dyDescent="0.3">
      <c r="G835" s="2"/>
      <c r="H835" s="3"/>
      <c r="I835" s="3"/>
      <c r="J835" s="3"/>
      <c r="K835" s="3"/>
      <c r="L835" s="3"/>
    </row>
    <row r="836" spans="7:12" x14ac:dyDescent="0.3">
      <c r="G836" s="2"/>
      <c r="H836" s="3"/>
      <c r="I836" s="3"/>
      <c r="J836" s="3"/>
      <c r="K836" s="3"/>
      <c r="L836" s="3"/>
    </row>
    <row r="837" spans="7:12" x14ac:dyDescent="0.3">
      <c r="G837" s="2"/>
      <c r="H837" s="3"/>
      <c r="I837" s="3"/>
      <c r="J837" s="3"/>
      <c r="K837" s="3"/>
      <c r="L837" s="3"/>
    </row>
    <row r="838" spans="7:12" x14ac:dyDescent="0.3">
      <c r="G838" s="2"/>
      <c r="H838" s="3"/>
      <c r="I838" s="3"/>
      <c r="J838" s="3"/>
      <c r="K838" s="3"/>
      <c r="L838" s="3"/>
    </row>
    <row r="839" spans="7:12" x14ac:dyDescent="0.3">
      <c r="G839" s="2"/>
      <c r="H839" s="3"/>
      <c r="I839" s="3"/>
      <c r="J839" s="3"/>
      <c r="K839" s="3"/>
      <c r="L839" s="3"/>
    </row>
    <row r="840" spans="7:12" x14ac:dyDescent="0.3">
      <c r="G840" s="2"/>
      <c r="H840" s="3"/>
      <c r="I840" s="3"/>
      <c r="J840" s="3"/>
      <c r="K840" s="3"/>
      <c r="L840" s="3"/>
    </row>
    <row r="841" spans="7:12" x14ac:dyDescent="0.3">
      <c r="G841" s="2"/>
      <c r="H841" s="3"/>
      <c r="I841" s="3"/>
      <c r="J841" s="3"/>
      <c r="K841" s="3"/>
      <c r="L841" s="3"/>
    </row>
    <row r="842" spans="7:12" x14ac:dyDescent="0.3">
      <c r="G842" s="2"/>
      <c r="H842" s="3"/>
      <c r="I842" s="3"/>
      <c r="J842" s="3"/>
      <c r="K842" s="3"/>
      <c r="L842" s="3"/>
    </row>
    <row r="843" spans="7:12" x14ac:dyDescent="0.3">
      <c r="G843" s="2"/>
      <c r="H843" s="3"/>
      <c r="I843" s="3"/>
      <c r="J843" s="3"/>
      <c r="K843" s="3"/>
      <c r="L843" s="3"/>
    </row>
    <row r="844" spans="7:12" x14ac:dyDescent="0.3">
      <c r="G844" s="2"/>
      <c r="H844" s="3"/>
      <c r="I844" s="3"/>
      <c r="J844" s="3"/>
      <c r="K844" s="3"/>
      <c r="L844" s="3"/>
    </row>
    <row r="845" spans="7:12" x14ac:dyDescent="0.3">
      <c r="G845" s="2"/>
      <c r="H845" s="3"/>
      <c r="I845" s="3"/>
      <c r="J845" s="3"/>
      <c r="K845" s="3"/>
      <c r="L845" s="3"/>
    </row>
    <row r="846" spans="7:12" x14ac:dyDescent="0.3">
      <c r="G846" s="2"/>
      <c r="H846" s="3"/>
      <c r="I846" s="3"/>
      <c r="J846" s="3"/>
      <c r="K846" s="3"/>
      <c r="L846" s="3"/>
    </row>
    <row r="847" spans="7:12" x14ac:dyDescent="0.3">
      <c r="G847" s="2"/>
      <c r="H847" s="3"/>
      <c r="I847" s="3"/>
      <c r="J847" s="3"/>
      <c r="K847" s="3"/>
      <c r="L847" s="3"/>
    </row>
    <row r="848" spans="7:12" x14ac:dyDescent="0.3">
      <c r="G848" s="2"/>
      <c r="H848" s="3"/>
      <c r="I848" s="3"/>
      <c r="J848" s="3"/>
      <c r="K848" s="3"/>
      <c r="L848" s="3"/>
    </row>
    <row r="849" spans="7:12" x14ac:dyDescent="0.3">
      <c r="G849" s="2"/>
      <c r="H849" s="3"/>
      <c r="I849" s="3"/>
      <c r="J849" s="3"/>
      <c r="K849" s="3"/>
      <c r="L849" s="3"/>
    </row>
    <row r="850" spans="7:12" x14ac:dyDescent="0.3">
      <c r="G850" s="2"/>
      <c r="H850" s="3"/>
      <c r="I850" s="3"/>
      <c r="J850" s="3"/>
      <c r="K850" s="3"/>
      <c r="L850" s="3"/>
    </row>
    <row r="851" spans="7:12" x14ac:dyDescent="0.3">
      <c r="G851" s="2"/>
      <c r="H851" s="3"/>
      <c r="I851" s="3"/>
      <c r="J851" s="3"/>
      <c r="K851" s="3"/>
      <c r="L851" s="3"/>
    </row>
    <row r="852" spans="7:12" x14ac:dyDescent="0.3">
      <c r="G852" s="2"/>
      <c r="H852" s="3"/>
      <c r="I852" s="3"/>
      <c r="J852" s="3"/>
      <c r="K852" s="3"/>
      <c r="L852" s="3"/>
    </row>
    <row r="853" spans="7:12" x14ac:dyDescent="0.3">
      <c r="G853" s="2"/>
      <c r="H853" s="3"/>
      <c r="I853" s="3"/>
      <c r="J853" s="3"/>
      <c r="K853" s="3"/>
      <c r="L853" s="3"/>
    </row>
    <row r="854" spans="7:12" x14ac:dyDescent="0.3">
      <c r="G854" s="2"/>
      <c r="H854" s="3"/>
      <c r="I854" s="3"/>
      <c r="J854" s="3"/>
      <c r="K854" s="3"/>
      <c r="L854" s="3"/>
    </row>
    <row r="855" spans="7:12" x14ac:dyDescent="0.3">
      <c r="G855" s="2"/>
      <c r="H855" s="3"/>
      <c r="I855" s="3"/>
      <c r="J855" s="3"/>
      <c r="K855" s="3"/>
      <c r="L855" s="3"/>
    </row>
    <row r="856" spans="7:12" x14ac:dyDescent="0.3">
      <c r="G856" s="2"/>
      <c r="H856" s="3"/>
      <c r="I856" s="3"/>
      <c r="J856" s="3"/>
      <c r="K856" s="3"/>
      <c r="L856" s="3"/>
    </row>
    <row r="857" spans="7:12" x14ac:dyDescent="0.3">
      <c r="G857" s="2"/>
      <c r="H857" s="3"/>
      <c r="I857" s="3"/>
      <c r="J857" s="3"/>
      <c r="K857" s="3"/>
      <c r="L857" s="3"/>
    </row>
    <row r="858" spans="7:12" x14ac:dyDescent="0.3">
      <c r="G858" s="2"/>
      <c r="H858" s="3"/>
      <c r="I858" s="3"/>
      <c r="J858" s="3"/>
      <c r="K858" s="3"/>
      <c r="L858" s="3"/>
    </row>
    <row r="859" spans="7:12" x14ac:dyDescent="0.3">
      <c r="G859" s="2"/>
      <c r="H859" s="3"/>
      <c r="I859" s="3"/>
      <c r="J859" s="3"/>
      <c r="K859" s="3"/>
      <c r="L859" s="3"/>
    </row>
    <row r="860" spans="7:12" x14ac:dyDescent="0.3">
      <c r="G860" s="2"/>
      <c r="H860" s="3"/>
      <c r="I860" s="3"/>
      <c r="J860" s="3"/>
      <c r="K860" s="3"/>
      <c r="L860" s="3"/>
    </row>
    <row r="861" spans="7:12" x14ac:dyDescent="0.3">
      <c r="G861" s="2"/>
      <c r="H861" s="3"/>
      <c r="I861" s="3"/>
      <c r="J861" s="3"/>
      <c r="K861" s="3"/>
      <c r="L861" s="3"/>
    </row>
    <row r="862" spans="7:12" x14ac:dyDescent="0.3">
      <c r="G862" s="2"/>
      <c r="H862" s="3"/>
      <c r="I862" s="3"/>
      <c r="J862" s="3"/>
      <c r="K862" s="3"/>
      <c r="L862" s="3"/>
    </row>
    <row r="863" spans="7:12" x14ac:dyDescent="0.3">
      <c r="G863" s="2"/>
      <c r="H863" s="3"/>
      <c r="I863" s="3"/>
      <c r="J863" s="3"/>
      <c r="K863" s="3"/>
      <c r="L863" s="3"/>
    </row>
    <row r="864" spans="7:12" x14ac:dyDescent="0.3">
      <c r="G864" s="2"/>
      <c r="H864" s="3"/>
      <c r="I864" s="3"/>
      <c r="J864" s="3"/>
      <c r="K864" s="3"/>
      <c r="L864" s="3"/>
    </row>
    <row r="865" spans="7:12" x14ac:dyDescent="0.3">
      <c r="G865" s="2"/>
      <c r="H865" s="3"/>
      <c r="I865" s="3"/>
      <c r="J865" s="3"/>
      <c r="K865" s="3"/>
      <c r="L865" s="3"/>
    </row>
    <row r="866" spans="7:12" x14ac:dyDescent="0.3">
      <c r="G866" s="2"/>
      <c r="H866" s="3"/>
      <c r="I866" s="3"/>
      <c r="J866" s="3"/>
      <c r="K866" s="3"/>
      <c r="L866" s="3"/>
    </row>
    <row r="867" spans="7:12" x14ac:dyDescent="0.3">
      <c r="G867" s="2"/>
      <c r="H867" s="3"/>
      <c r="I867" s="3"/>
      <c r="J867" s="3"/>
      <c r="K867" s="3"/>
      <c r="L867" s="3"/>
    </row>
    <row r="868" spans="7:12" x14ac:dyDescent="0.3">
      <c r="G868" s="2"/>
      <c r="H868" s="3"/>
      <c r="I868" s="3"/>
      <c r="J868" s="3"/>
      <c r="K868" s="3"/>
      <c r="L868" s="3"/>
    </row>
    <row r="869" spans="7:12" x14ac:dyDescent="0.3">
      <c r="G869" s="2"/>
      <c r="H869" s="3"/>
      <c r="I869" s="3"/>
      <c r="J869" s="3"/>
      <c r="K869" s="3"/>
      <c r="L869" s="3"/>
    </row>
    <row r="870" spans="7:12" x14ac:dyDescent="0.3">
      <c r="G870" s="2"/>
      <c r="H870" s="3"/>
      <c r="I870" s="3"/>
      <c r="J870" s="3"/>
      <c r="K870" s="3"/>
      <c r="L870" s="3"/>
    </row>
    <row r="871" spans="7:12" x14ac:dyDescent="0.3">
      <c r="G871" s="2"/>
      <c r="H871" s="3"/>
      <c r="I871" s="3"/>
      <c r="J871" s="3"/>
      <c r="K871" s="3"/>
      <c r="L871" s="3"/>
    </row>
    <row r="872" spans="7:12" x14ac:dyDescent="0.3">
      <c r="G872" s="2"/>
      <c r="H872" s="3"/>
      <c r="I872" s="3"/>
      <c r="J872" s="3"/>
      <c r="K872" s="3"/>
      <c r="L872" s="3"/>
    </row>
    <row r="873" spans="7:12" x14ac:dyDescent="0.3">
      <c r="G873" s="2"/>
      <c r="H873" s="3"/>
      <c r="I873" s="3"/>
      <c r="J873" s="3"/>
      <c r="K873" s="3"/>
      <c r="L873" s="3"/>
    </row>
    <row r="874" spans="7:12" x14ac:dyDescent="0.3">
      <c r="G874" s="2"/>
      <c r="H874" s="3"/>
      <c r="I874" s="3"/>
      <c r="J874" s="3"/>
      <c r="K874" s="3"/>
      <c r="L874" s="3"/>
    </row>
    <row r="875" spans="7:12" x14ac:dyDescent="0.3">
      <c r="G875" s="2"/>
      <c r="H875" s="3"/>
      <c r="I875" s="3"/>
      <c r="J875" s="3"/>
      <c r="K875" s="3"/>
      <c r="L875" s="3"/>
    </row>
    <row r="876" spans="7:12" x14ac:dyDescent="0.3">
      <c r="G876" s="2"/>
      <c r="H876" s="3"/>
      <c r="I876" s="3"/>
      <c r="J876" s="3"/>
      <c r="K876" s="3"/>
      <c r="L876" s="3"/>
    </row>
    <row r="877" spans="7:12" x14ac:dyDescent="0.3">
      <c r="G877" s="2"/>
      <c r="H877" s="3"/>
      <c r="I877" s="3"/>
      <c r="J877" s="3"/>
      <c r="K877" s="3"/>
      <c r="L877" s="3"/>
    </row>
    <row r="878" spans="7:12" x14ac:dyDescent="0.3">
      <c r="G878" s="2"/>
      <c r="H878" s="3"/>
      <c r="I878" s="3"/>
      <c r="J878" s="3"/>
      <c r="K878" s="3"/>
      <c r="L878" s="3"/>
    </row>
    <row r="879" spans="7:12" x14ac:dyDescent="0.3">
      <c r="G879" s="2"/>
      <c r="H879" s="3"/>
      <c r="I879" s="3"/>
      <c r="J879" s="3"/>
      <c r="K879" s="3"/>
      <c r="L879" s="3"/>
    </row>
    <row r="880" spans="7:12" x14ac:dyDescent="0.3">
      <c r="G880" s="2"/>
      <c r="H880" s="3"/>
      <c r="I880" s="3"/>
      <c r="J880" s="3"/>
      <c r="K880" s="3"/>
      <c r="L880" s="3"/>
    </row>
    <row r="881" spans="7:12" x14ac:dyDescent="0.3">
      <c r="G881" s="2"/>
      <c r="H881" s="3"/>
      <c r="I881" s="3"/>
      <c r="J881" s="3"/>
      <c r="K881" s="3"/>
      <c r="L881" s="3"/>
    </row>
    <row r="882" spans="7:12" x14ac:dyDescent="0.3">
      <c r="G882" s="2"/>
      <c r="H882" s="3"/>
      <c r="I882" s="3"/>
      <c r="J882" s="3"/>
      <c r="K882" s="3"/>
      <c r="L882" s="3"/>
    </row>
    <row r="883" spans="7:12" x14ac:dyDescent="0.3">
      <c r="G883" s="2"/>
      <c r="H883" s="3"/>
      <c r="I883" s="3"/>
      <c r="J883" s="3"/>
      <c r="K883" s="3"/>
      <c r="L883" s="3"/>
    </row>
    <row r="884" spans="7:12" x14ac:dyDescent="0.3">
      <c r="G884" s="2"/>
      <c r="H884" s="3"/>
      <c r="I884" s="3"/>
      <c r="J884" s="3"/>
      <c r="K884" s="3"/>
      <c r="L884" s="3"/>
    </row>
    <row r="885" spans="7:12" x14ac:dyDescent="0.3">
      <c r="G885" s="2"/>
      <c r="H885" s="3"/>
      <c r="I885" s="3"/>
      <c r="J885" s="3"/>
      <c r="K885" s="3"/>
      <c r="L885" s="3"/>
    </row>
    <row r="886" spans="7:12" x14ac:dyDescent="0.3">
      <c r="G886" s="2"/>
      <c r="H886" s="3"/>
      <c r="I886" s="3"/>
      <c r="J886" s="3"/>
      <c r="K886" s="3"/>
      <c r="L886" s="3"/>
    </row>
    <row r="887" spans="7:12" x14ac:dyDescent="0.3">
      <c r="G887" s="2"/>
      <c r="H887" s="3"/>
      <c r="I887" s="3"/>
      <c r="J887" s="3"/>
      <c r="K887" s="3"/>
      <c r="L887" s="3"/>
    </row>
    <row r="888" spans="7:12" x14ac:dyDescent="0.3">
      <c r="G888" s="2"/>
      <c r="H888" s="3"/>
      <c r="I888" s="3"/>
      <c r="J888" s="3"/>
      <c r="K888" s="3"/>
      <c r="L888" s="3"/>
    </row>
    <row r="889" spans="7:12" x14ac:dyDescent="0.3">
      <c r="G889" s="2"/>
      <c r="H889" s="3"/>
      <c r="I889" s="3"/>
      <c r="J889" s="3"/>
      <c r="K889" s="3"/>
      <c r="L889" s="3"/>
    </row>
    <row r="890" spans="7:12" x14ac:dyDescent="0.3">
      <c r="G890" s="2"/>
      <c r="H890" s="3"/>
      <c r="I890" s="3"/>
      <c r="J890" s="3"/>
      <c r="K890" s="3"/>
      <c r="L890" s="3"/>
    </row>
    <row r="891" spans="7:12" x14ac:dyDescent="0.3">
      <c r="G891" s="2"/>
      <c r="H891" s="3"/>
      <c r="I891" s="3"/>
      <c r="J891" s="3"/>
      <c r="K891" s="3"/>
      <c r="L891" s="3"/>
    </row>
    <row r="892" spans="7:12" x14ac:dyDescent="0.3">
      <c r="G892" s="2"/>
      <c r="H892" s="3"/>
      <c r="I892" s="3"/>
      <c r="J892" s="3"/>
      <c r="K892" s="3"/>
      <c r="L892" s="3"/>
    </row>
    <row r="893" spans="7:12" x14ac:dyDescent="0.3">
      <c r="G893" s="2"/>
      <c r="H893" s="3"/>
      <c r="I893" s="3"/>
      <c r="J893" s="3"/>
      <c r="K893" s="3"/>
      <c r="L893" s="3"/>
    </row>
    <row r="894" spans="7:12" x14ac:dyDescent="0.3">
      <c r="G894" s="2"/>
      <c r="H894" s="3"/>
      <c r="I894" s="3"/>
      <c r="J894" s="3"/>
      <c r="K894" s="3"/>
      <c r="L894" s="3"/>
    </row>
    <row r="895" spans="7:12" x14ac:dyDescent="0.3">
      <c r="G895" s="2"/>
      <c r="H895" s="3"/>
      <c r="I895" s="3"/>
      <c r="J895" s="3"/>
      <c r="K895" s="3"/>
      <c r="L895" s="3"/>
    </row>
    <row r="896" spans="7:12" x14ac:dyDescent="0.3">
      <c r="G896" s="2"/>
      <c r="H896" s="3"/>
      <c r="I896" s="3"/>
      <c r="J896" s="3"/>
      <c r="K896" s="3"/>
      <c r="L896" s="3"/>
    </row>
    <row r="897" spans="7:12" x14ac:dyDescent="0.3">
      <c r="G897" s="2"/>
      <c r="H897" s="3"/>
      <c r="I897" s="3"/>
      <c r="J897" s="3"/>
      <c r="K897" s="3"/>
      <c r="L897" s="3"/>
    </row>
    <row r="898" spans="7:12" x14ac:dyDescent="0.3">
      <c r="G898" s="2"/>
      <c r="H898" s="3"/>
      <c r="I898" s="3"/>
      <c r="J898" s="3"/>
      <c r="K898" s="3"/>
      <c r="L898" s="3"/>
    </row>
    <row r="899" spans="7:12" x14ac:dyDescent="0.3">
      <c r="G899" s="2"/>
      <c r="H899" s="3"/>
      <c r="I899" s="3"/>
      <c r="J899" s="3"/>
      <c r="K899" s="3"/>
      <c r="L899" s="3"/>
    </row>
    <row r="900" spans="7:12" x14ac:dyDescent="0.3">
      <c r="G900" s="2"/>
      <c r="H900" s="3"/>
      <c r="I900" s="3"/>
      <c r="J900" s="3"/>
      <c r="K900" s="3"/>
      <c r="L900" s="3"/>
    </row>
    <row r="901" spans="7:12" x14ac:dyDescent="0.3">
      <c r="G901" s="2"/>
      <c r="H901" s="3"/>
      <c r="I901" s="3"/>
      <c r="J901" s="3"/>
      <c r="K901" s="3"/>
      <c r="L901" s="3"/>
    </row>
    <row r="902" spans="7:12" x14ac:dyDescent="0.3">
      <c r="G902" s="2"/>
      <c r="H902" s="3"/>
      <c r="I902" s="3"/>
      <c r="J902" s="3"/>
      <c r="K902" s="3"/>
      <c r="L902" s="3"/>
    </row>
    <row r="903" spans="7:12" x14ac:dyDescent="0.3">
      <c r="G903" s="2"/>
      <c r="H903" s="3"/>
      <c r="I903" s="3"/>
      <c r="J903" s="3"/>
      <c r="K903" s="3"/>
      <c r="L903" s="3"/>
    </row>
    <row r="904" spans="7:12" x14ac:dyDescent="0.3">
      <c r="G904" s="2"/>
      <c r="H904" s="3"/>
      <c r="I904" s="3"/>
      <c r="J904" s="3"/>
      <c r="K904" s="3"/>
      <c r="L904" s="3"/>
    </row>
    <row r="905" spans="7:12" x14ac:dyDescent="0.3">
      <c r="G905" s="2"/>
      <c r="H905" s="3"/>
      <c r="I905" s="3"/>
      <c r="J905" s="3"/>
      <c r="K905" s="3"/>
      <c r="L905" s="3"/>
    </row>
    <row r="906" spans="7:12" x14ac:dyDescent="0.3">
      <c r="G906" s="2"/>
      <c r="H906" s="3"/>
      <c r="I906" s="3"/>
      <c r="J906" s="3"/>
      <c r="K906" s="3"/>
      <c r="L906" s="3"/>
    </row>
    <row r="907" spans="7:12" x14ac:dyDescent="0.3">
      <c r="G907" s="2"/>
      <c r="H907" s="3"/>
      <c r="I907" s="3"/>
      <c r="J907" s="3"/>
      <c r="K907" s="3"/>
      <c r="L907" s="3"/>
    </row>
    <row r="908" spans="7:12" x14ac:dyDescent="0.3">
      <c r="G908" s="2"/>
      <c r="H908" s="3"/>
      <c r="I908" s="3"/>
      <c r="J908" s="3"/>
      <c r="K908" s="3"/>
      <c r="L908" s="3"/>
    </row>
    <row r="909" spans="7:12" x14ac:dyDescent="0.3">
      <c r="G909" s="2"/>
      <c r="H909" s="3"/>
      <c r="I909" s="3"/>
      <c r="J909" s="3"/>
      <c r="K909" s="3"/>
      <c r="L909" s="3"/>
    </row>
    <row r="910" spans="7:12" x14ac:dyDescent="0.3">
      <c r="G910" s="2"/>
      <c r="H910" s="3"/>
      <c r="I910" s="3"/>
      <c r="J910" s="3"/>
      <c r="K910" s="3"/>
      <c r="L910" s="3"/>
    </row>
    <row r="911" spans="7:12" x14ac:dyDescent="0.3">
      <c r="G911" s="2"/>
      <c r="H911" s="3"/>
      <c r="I911" s="3"/>
      <c r="J911" s="3"/>
      <c r="K911" s="3"/>
      <c r="L911" s="3"/>
    </row>
    <row r="912" spans="7:12" x14ac:dyDescent="0.3">
      <c r="G912" s="2"/>
      <c r="H912" s="3"/>
      <c r="I912" s="3"/>
      <c r="J912" s="3"/>
      <c r="K912" s="3"/>
      <c r="L912" s="3"/>
    </row>
    <row r="913" spans="7:12" x14ac:dyDescent="0.3">
      <c r="G913" s="2"/>
      <c r="H913" s="3"/>
      <c r="I913" s="3"/>
      <c r="J913" s="3"/>
      <c r="K913" s="3"/>
      <c r="L913" s="3"/>
    </row>
    <row r="914" spans="7:12" x14ac:dyDescent="0.3">
      <c r="G914" s="2"/>
      <c r="H914" s="3"/>
      <c r="I914" s="3"/>
      <c r="J914" s="3"/>
      <c r="K914" s="3"/>
      <c r="L914" s="3"/>
    </row>
    <row r="915" spans="7:12" x14ac:dyDescent="0.3">
      <c r="G915" s="2"/>
      <c r="H915" s="3"/>
      <c r="I915" s="3"/>
      <c r="J915" s="3"/>
      <c r="K915" s="3"/>
      <c r="L915" s="3"/>
    </row>
    <row r="916" spans="7:12" x14ac:dyDescent="0.3">
      <c r="G916" s="2"/>
      <c r="H916" s="3"/>
      <c r="I916" s="3"/>
      <c r="J916" s="3"/>
      <c r="K916" s="3"/>
      <c r="L916" s="3"/>
    </row>
    <row r="917" spans="7:12" x14ac:dyDescent="0.3">
      <c r="G917" s="2"/>
      <c r="H917" s="3"/>
      <c r="I917" s="3"/>
      <c r="J917" s="3"/>
      <c r="K917" s="3"/>
      <c r="L917" s="3"/>
    </row>
    <row r="918" spans="7:12" x14ac:dyDescent="0.3">
      <c r="G918" s="2"/>
      <c r="H918" s="3"/>
      <c r="I918" s="3"/>
      <c r="J918" s="3"/>
      <c r="K918" s="3"/>
      <c r="L918" s="3"/>
    </row>
    <row r="919" spans="7:12" x14ac:dyDescent="0.3">
      <c r="G919" s="2"/>
      <c r="H919" s="3"/>
      <c r="I919" s="3"/>
      <c r="J919" s="3"/>
      <c r="K919" s="3"/>
      <c r="L919" s="3"/>
    </row>
    <row r="920" spans="7:12" x14ac:dyDescent="0.3">
      <c r="G920" s="2"/>
      <c r="H920" s="3"/>
      <c r="I920" s="3"/>
      <c r="J920" s="3"/>
      <c r="K920" s="3"/>
      <c r="L920" s="3"/>
    </row>
    <row r="921" spans="7:12" x14ac:dyDescent="0.3">
      <c r="G921" s="2"/>
      <c r="H921" s="3"/>
      <c r="I921" s="3"/>
      <c r="J921" s="3"/>
      <c r="K921" s="3"/>
      <c r="L921" s="3"/>
    </row>
    <row r="922" spans="7:12" x14ac:dyDescent="0.3">
      <c r="G922" s="2"/>
      <c r="H922" s="3"/>
      <c r="I922" s="3"/>
      <c r="J922" s="3"/>
      <c r="K922" s="3"/>
      <c r="L922" s="3"/>
    </row>
    <row r="923" spans="7:12" x14ac:dyDescent="0.3">
      <c r="G923" s="2"/>
      <c r="H923" s="3"/>
      <c r="I923" s="3"/>
      <c r="J923" s="3"/>
      <c r="K923" s="3"/>
      <c r="L923" s="3"/>
    </row>
    <row r="924" spans="7:12" x14ac:dyDescent="0.3">
      <c r="G924" s="2"/>
      <c r="H924" s="3"/>
      <c r="I924" s="3"/>
      <c r="J924" s="3"/>
      <c r="K924" s="3"/>
      <c r="L924" s="3"/>
    </row>
    <row r="925" spans="7:12" x14ac:dyDescent="0.3">
      <c r="G925" s="2"/>
      <c r="H925" s="3"/>
      <c r="I925" s="3"/>
      <c r="J925" s="3"/>
      <c r="K925" s="3"/>
      <c r="L925" s="3"/>
    </row>
    <row r="926" spans="7:12" x14ac:dyDescent="0.3">
      <c r="G926" s="2"/>
      <c r="H926" s="3"/>
      <c r="I926" s="3"/>
      <c r="J926" s="3"/>
      <c r="K926" s="3"/>
      <c r="L926" s="3"/>
    </row>
    <row r="927" spans="7:12" x14ac:dyDescent="0.3">
      <c r="G927" s="2"/>
      <c r="H927" s="3"/>
      <c r="I927" s="3"/>
      <c r="J927" s="3"/>
      <c r="K927" s="3"/>
      <c r="L927" s="3"/>
    </row>
    <row r="928" spans="7:12" x14ac:dyDescent="0.3">
      <c r="G928" s="2"/>
      <c r="H928" s="3"/>
      <c r="I928" s="3"/>
      <c r="J928" s="3"/>
      <c r="K928" s="3"/>
      <c r="L928" s="3"/>
    </row>
    <row r="929" spans="7:12" x14ac:dyDescent="0.3">
      <c r="G929" s="2"/>
      <c r="H929" s="3"/>
      <c r="I929" s="3"/>
      <c r="J929" s="3"/>
      <c r="K929" s="3"/>
      <c r="L929" s="3"/>
    </row>
    <row r="930" spans="7:12" x14ac:dyDescent="0.3">
      <c r="G930" s="2"/>
      <c r="H930" s="3"/>
      <c r="I930" s="3"/>
      <c r="J930" s="3"/>
      <c r="K930" s="3"/>
      <c r="L930" s="3"/>
    </row>
    <row r="931" spans="7:12" x14ac:dyDescent="0.3">
      <c r="G931" s="2"/>
      <c r="H931" s="3"/>
      <c r="I931" s="3"/>
      <c r="J931" s="3"/>
      <c r="K931" s="3"/>
      <c r="L931" s="3"/>
    </row>
    <row r="932" spans="7:12" x14ac:dyDescent="0.3">
      <c r="G932" s="2"/>
      <c r="H932" s="3"/>
      <c r="I932" s="3"/>
      <c r="J932" s="3"/>
      <c r="K932" s="3"/>
      <c r="L932" s="3"/>
    </row>
    <row r="933" spans="7:12" x14ac:dyDescent="0.3">
      <c r="G933" s="2"/>
      <c r="H933" s="3"/>
      <c r="I933" s="3"/>
      <c r="J933" s="3"/>
      <c r="K933" s="3"/>
      <c r="L933" s="3"/>
    </row>
    <row r="934" spans="7:12" x14ac:dyDescent="0.3">
      <c r="G934" s="2"/>
      <c r="H934" s="3"/>
      <c r="I934" s="3"/>
      <c r="J934" s="3"/>
      <c r="K934" s="3"/>
      <c r="L934" s="3"/>
    </row>
    <row r="935" spans="7:12" x14ac:dyDescent="0.3">
      <c r="G935" s="2"/>
      <c r="H935" s="3"/>
      <c r="I935" s="3"/>
      <c r="J935" s="3"/>
      <c r="K935" s="3"/>
      <c r="L935" s="3"/>
    </row>
    <row r="936" spans="7:12" x14ac:dyDescent="0.3">
      <c r="G936" s="2"/>
      <c r="H936" s="3"/>
      <c r="I936" s="3"/>
      <c r="J936" s="3"/>
      <c r="K936" s="3"/>
      <c r="L936" s="3"/>
    </row>
    <row r="937" spans="7:12" x14ac:dyDescent="0.3">
      <c r="G937" s="2"/>
      <c r="H937" s="3"/>
      <c r="I937" s="3"/>
      <c r="J937" s="3"/>
      <c r="K937" s="3"/>
      <c r="L937" s="3"/>
    </row>
    <row r="938" spans="7:12" x14ac:dyDescent="0.3">
      <c r="G938" s="2"/>
      <c r="H938" s="3"/>
      <c r="I938" s="3"/>
      <c r="J938" s="3"/>
      <c r="K938" s="3"/>
      <c r="L938" s="3"/>
    </row>
    <row r="939" spans="7:12" x14ac:dyDescent="0.3">
      <c r="G939" s="2"/>
      <c r="H939" s="3"/>
      <c r="I939" s="3"/>
      <c r="J939" s="3"/>
      <c r="K939" s="3"/>
      <c r="L939" s="3"/>
    </row>
    <row r="940" spans="7:12" x14ac:dyDescent="0.3">
      <c r="G940" s="2"/>
      <c r="H940" s="3"/>
      <c r="I940" s="3"/>
      <c r="J940" s="3"/>
      <c r="K940" s="3"/>
      <c r="L940" s="3"/>
    </row>
    <row r="941" spans="7:12" x14ac:dyDescent="0.3">
      <c r="G941" s="2"/>
      <c r="H941" s="3"/>
      <c r="I941" s="3"/>
      <c r="J941" s="3"/>
      <c r="K941" s="3"/>
      <c r="L941" s="3"/>
    </row>
    <row r="942" spans="7:12" x14ac:dyDescent="0.3">
      <c r="G942" s="2"/>
      <c r="H942" s="3"/>
      <c r="I942" s="3"/>
      <c r="J942" s="3"/>
      <c r="K942" s="3"/>
      <c r="L942" s="3"/>
    </row>
    <row r="943" spans="7:12" x14ac:dyDescent="0.3">
      <c r="G943" s="2"/>
      <c r="H943" s="3"/>
      <c r="I943" s="3"/>
      <c r="J943" s="3"/>
      <c r="K943" s="3"/>
      <c r="L943" s="3"/>
    </row>
    <row r="944" spans="7:12" x14ac:dyDescent="0.3">
      <c r="G944" s="2"/>
      <c r="H944" s="3"/>
      <c r="I944" s="3"/>
      <c r="J944" s="3"/>
      <c r="K944" s="3"/>
      <c r="L944" s="3"/>
    </row>
    <row r="945" spans="7:12" x14ac:dyDescent="0.3">
      <c r="G945" s="2"/>
      <c r="H945" s="3"/>
      <c r="I945" s="3"/>
      <c r="J945" s="3"/>
      <c r="K945" s="3"/>
      <c r="L945" s="3"/>
    </row>
    <row r="946" spans="7:12" x14ac:dyDescent="0.3">
      <c r="G946" s="2"/>
      <c r="H946" s="3"/>
      <c r="I946" s="3"/>
      <c r="J946" s="3"/>
      <c r="K946" s="3"/>
      <c r="L946" s="3"/>
    </row>
    <row r="947" spans="7:12" x14ac:dyDescent="0.3">
      <c r="G947" s="2"/>
      <c r="H947" s="3"/>
      <c r="I947" s="3"/>
      <c r="J947" s="3"/>
      <c r="K947" s="3"/>
      <c r="L947" s="3"/>
    </row>
    <row r="948" spans="7:12" x14ac:dyDescent="0.3">
      <c r="G948" s="2"/>
      <c r="H948" s="3"/>
      <c r="I948" s="3"/>
      <c r="J948" s="3"/>
      <c r="K948" s="3"/>
      <c r="L948" s="3"/>
    </row>
    <row r="949" spans="7:12" x14ac:dyDescent="0.3">
      <c r="G949" s="2"/>
      <c r="H949" s="3"/>
      <c r="I949" s="3"/>
      <c r="J949" s="3"/>
      <c r="K949" s="3"/>
      <c r="L949" s="3"/>
    </row>
    <row r="950" spans="7:12" x14ac:dyDescent="0.3">
      <c r="G950" s="2"/>
      <c r="H950" s="3"/>
      <c r="I950" s="3"/>
      <c r="J950" s="3"/>
      <c r="K950" s="3"/>
      <c r="L950" s="3"/>
    </row>
    <row r="951" spans="7:12" x14ac:dyDescent="0.3">
      <c r="G951" s="2"/>
      <c r="H951" s="3"/>
      <c r="I951" s="3"/>
      <c r="J951" s="3"/>
      <c r="K951" s="3"/>
      <c r="L951" s="3"/>
    </row>
    <row r="952" spans="7:12" x14ac:dyDescent="0.3">
      <c r="G952" s="2"/>
      <c r="H952" s="3"/>
      <c r="I952" s="3"/>
      <c r="J952" s="3"/>
      <c r="K952" s="3"/>
      <c r="L952" s="3"/>
    </row>
    <row r="953" spans="7:12" x14ac:dyDescent="0.3">
      <c r="G953" s="2"/>
      <c r="H953" s="3"/>
      <c r="I953" s="3"/>
      <c r="J953" s="3"/>
      <c r="K953" s="3"/>
      <c r="L953" s="3"/>
    </row>
    <row r="954" spans="7:12" x14ac:dyDescent="0.3">
      <c r="G954" s="2"/>
      <c r="H954" s="3"/>
      <c r="I954" s="3"/>
      <c r="J954" s="3"/>
      <c r="K954" s="3"/>
      <c r="L954" s="3"/>
    </row>
    <row r="955" spans="7:12" x14ac:dyDescent="0.3">
      <c r="G955" s="2"/>
      <c r="H955" s="3"/>
      <c r="I955" s="3"/>
      <c r="J955" s="3"/>
      <c r="K955" s="3"/>
      <c r="L955" s="3"/>
    </row>
    <row r="956" spans="7:12" x14ac:dyDescent="0.3">
      <c r="G956" s="2"/>
      <c r="H956" s="3"/>
      <c r="I956" s="3"/>
      <c r="J956" s="3"/>
      <c r="K956" s="3"/>
      <c r="L956" s="3"/>
    </row>
    <row r="957" spans="7:12" x14ac:dyDescent="0.3">
      <c r="G957" s="2"/>
      <c r="H957" s="3"/>
      <c r="I957" s="3"/>
      <c r="J957" s="3"/>
      <c r="K957" s="3"/>
      <c r="L957" s="3"/>
    </row>
    <row r="958" spans="7:12" x14ac:dyDescent="0.3">
      <c r="G958" s="2"/>
      <c r="H958" s="3"/>
      <c r="I958" s="3"/>
      <c r="J958" s="3"/>
      <c r="K958" s="3"/>
      <c r="L958" s="3"/>
    </row>
    <row r="959" spans="7:12" x14ac:dyDescent="0.3">
      <c r="G959" s="2"/>
      <c r="H959" s="3"/>
      <c r="I959" s="3"/>
      <c r="J959" s="3"/>
      <c r="K959" s="3"/>
      <c r="L959" s="3"/>
    </row>
    <row r="960" spans="7:12" x14ac:dyDescent="0.3">
      <c r="G960" s="2"/>
      <c r="H960" s="3"/>
      <c r="I960" s="3"/>
      <c r="J960" s="3"/>
      <c r="K960" s="3"/>
      <c r="L960" s="3"/>
    </row>
    <row r="961" spans="7:12" x14ac:dyDescent="0.3">
      <c r="G961" s="2"/>
      <c r="H961" s="3"/>
      <c r="I961" s="3"/>
      <c r="J961" s="3"/>
      <c r="K961" s="3"/>
      <c r="L961" s="3"/>
    </row>
    <row r="962" spans="7:12" x14ac:dyDescent="0.3">
      <c r="G962" s="2"/>
      <c r="H962" s="3"/>
      <c r="I962" s="3"/>
      <c r="J962" s="3"/>
      <c r="K962" s="3"/>
      <c r="L962" s="3"/>
    </row>
    <row r="963" spans="7:12" x14ac:dyDescent="0.3">
      <c r="G963" s="2"/>
      <c r="H963" s="3"/>
      <c r="I963" s="3"/>
      <c r="J963" s="3"/>
      <c r="K963" s="3"/>
      <c r="L963" s="3"/>
    </row>
    <row r="964" spans="7:12" x14ac:dyDescent="0.3">
      <c r="G964" s="2"/>
      <c r="H964" s="3"/>
      <c r="I964" s="3"/>
      <c r="J964" s="3"/>
      <c r="K964" s="3"/>
      <c r="L964" s="3"/>
    </row>
    <row r="965" spans="7:12" x14ac:dyDescent="0.3">
      <c r="G965" s="2"/>
      <c r="H965" s="3"/>
      <c r="I965" s="3"/>
      <c r="J965" s="3"/>
      <c r="K965" s="3"/>
      <c r="L965" s="3"/>
    </row>
    <row r="966" spans="7:12" x14ac:dyDescent="0.3">
      <c r="G966" s="2"/>
      <c r="H966" s="3"/>
      <c r="I966" s="3"/>
      <c r="J966" s="3"/>
      <c r="K966" s="3"/>
      <c r="L966" s="3"/>
    </row>
    <row r="967" spans="7:12" x14ac:dyDescent="0.3">
      <c r="G967" s="2"/>
      <c r="H967" s="3"/>
      <c r="I967" s="3"/>
      <c r="J967" s="3"/>
      <c r="K967" s="3"/>
      <c r="L967" s="3"/>
    </row>
    <row r="968" spans="7:12" x14ac:dyDescent="0.3">
      <c r="G968" s="2"/>
      <c r="H968" s="3"/>
      <c r="I968" s="3"/>
      <c r="J968" s="3"/>
      <c r="K968" s="3"/>
      <c r="L968" s="3"/>
    </row>
    <row r="969" spans="7:12" x14ac:dyDescent="0.3">
      <c r="G969" s="2"/>
      <c r="H969" s="3"/>
      <c r="I969" s="3"/>
      <c r="J969" s="3"/>
      <c r="K969" s="3"/>
      <c r="L969" s="3"/>
    </row>
    <row r="970" spans="7:12" x14ac:dyDescent="0.3">
      <c r="G970" s="2"/>
      <c r="H970" s="3"/>
      <c r="I970" s="3"/>
      <c r="J970" s="3"/>
      <c r="K970" s="3"/>
      <c r="L970" s="3"/>
    </row>
    <row r="971" spans="7:12" x14ac:dyDescent="0.3">
      <c r="G971" s="2"/>
      <c r="H971" s="3"/>
      <c r="I971" s="3"/>
      <c r="J971" s="3"/>
      <c r="K971" s="3"/>
      <c r="L971" s="3"/>
    </row>
    <row r="972" spans="7:12" x14ac:dyDescent="0.3">
      <c r="G972" s="2"/>
      <c r="H972" s="3"/>
      <c r="I972" s="3"/>
      <c r="J972" s="3"/>
      <c r="K972" s="3"/>
      <c r="L972" s="3"/>
    </row>
    <row r="973" spans="7:12" x14ac:dyDescent="0.3">
      <c r="G973" s="2"/>
      <c r="H973" s="3"/>
      <c r="I973" s="3"/>
      <c r="J973" s="3"/>
      <c r="K973" s="3"/>
      <c r="L973" s="3"/>
    </row>
    <row r="974" spans="7:12" x14ac:dyDescent="0.3">
      <c r="G974" s="2"/>
      <c r="H974" s="3"/>
      <c r="I974" s="3"/>
      <c r="J974" s="3"/>
      <c r="K974" s="3"/>
      <c r="L974" s="3"/>
    </row>
    <row r="975" spans="7:12" x14ac:dyDescent="0.3">
      <c r="G975" s="2"/>
      <c r="H975" s="3"/>
      <c r="I975" s="3"/>
      <c r="J975" s="3"/>
      <c r="K975" s="3"/>
      <c r="L975" s="3"/>
    </row>
    <row r="976" spans="7:12" x14ac:dyDescent="0.3">
      <c r="G976" s="2"/>
      <c r="H976" s="3"/>
      <c r="I976" s="3"/>
      <c r="J976" s="3"/>
      <c r="K976" s="3"/>
      <c r="L976" s="3"/>
    </row>
    <row r="977" spans="7:12" x14ac:dyDescent="0.3">
      <c r="G977" s="2"/>
      <c r="H977" s="3"/>
      <c r="I977" s="3"/>
      <c r="J977" s="3"/>
      <c r="K977" s="3"/>
      <c r="L977" s="3"/>
    </row>
    <row r="978" spans="7:12" x14ac:dyDescent="0.3">
      <c r="G978" s="2"/>
      <c r="H978" s="3"/>
      <c r="I978" s="3"/>
      <c r="J978" s="3"/>
      <c r="K978" s="3"/>
      <c r="L978" s="3"/>
    </row>
    <row r="979" spans="7:12" x14ac:dyDescent="0.3">
      <c r="G979" s="2"/>
      <c r="H979" s="3"/>
      <c r="I979" s="3"/>
      <c r="J979" s="3"/>
      <c r="K979" s="3"/>
      <c r="L979" s="3"/>
    </row>
    <row r="980" spans="7:12" x14ac:dyDescent="0.3">
      <c r="G980" s="2"/>
      <c r="H980" s="3"/>
      <c r="I980" s="3"/>
      <c r="J980" s="3"/>
      <c r="K980" s="3"/>
      <c r="L980" s="3"/>
    </row>
    <row r="981" spans="7:12" x14ac:dyDescent="0.3">
      <c r="G981" s="2"/>
      <c r="H981" s="3"/>
      <c r="I981" s="3"/>
      <c r="J981" s="3"/>
      <c r="K981" s="3"/>
      <c r="L981" s="3"/>
    </row>
    <row r="982" spans="7:12" x14ac:dyDescent="0.3">
      <c r="G982" s="2"/>
      <c r="H982" s="3"/>
      <c r="I982" s="3"/>
      <c r="J982" s="3"/>
      <c r="K982" s="3"/>
      <c r="L982" s="3"/>
    </row>
    <row r="983" spans="7:12" x14ac:dyDescent="0.3">
      <c r="G983" s="2"/>
      <c r="H983" s="3"/>
      <c r="I983" s="3"/>
      <c r="J983" s="3"/>
      <c r="K983" s="3"/>
      <c r="L983" s="3"/>
    </row>
    <row r="984" spans="7:12" x14ac:dyDescent="0.3">
      <c r="G984" s="2"/>
      <c r="H984" s="3"/>
      <c r="I984" s="3"/>
      <c r="J984" s="3"/>
      <c r="K984" s="3"/>
      <c r="L984" s="3"/>
    </row>
    <row r="985" spans="7:12" x14ac:dyDescent="0.3">
      <c r="G985" s="2"/>
      <c r="H985" s="3"/>
      <c r="I985" s="3"/>
      <c r="J985" s="3"/>
      <c r="K985" s="3"/>
      <c r="L985" s="3"/>
    </row>
    <row r="986" spans="7:12" x14ac:dyDescent="0.3">
      <c r="G986" s="2"/>
      <c r="H986" s="3"/>
      <c r="I986" s="3"/>
      <c r="J986" s="3"/>
      <c r="K986" s="3"/>
      <c r="L986" s="3"/>
    </row>
    <row r="987" spans="7:12" x14ac:dyDescent="0.3">
      <c r="G987" s="2"/>
      <c r="H987" s="3"/>
      <c r="I987" s="3"/>
      <c r="J987" s="3"/>
      <c r="K987" s="3"/>
      <c r="L987" s="3"/>
    </row>
    <row r="988" spans="7:12" x14ac:dyDescent="0.3">
      <c r="G988" s="2"/>
      <c r="H988" s="3"/>
      <c r="I988" s="3"/>
      <c r="J988" s="3"/>
      <c r="K988" s="3"/>
      <c r="L988" s="3"/>
    </row>
    <row r="989" spans="7:12" x14ac:dyDescent="0.3">
      <c r="G989" s="2"/>
      <c r="H989" s="3"/>
      <c r="I989" s="3"/>
      <c r="J989" s="3"/>
      <c r="K989" s="3"/>
      <c r="L989" s="3"/>
    </row>
    <row r="990" spans="7:12" x14ac:dyDescent="0.3">
      <c r="G990" s="2"/>
      <c r="H990" s="3"/>
      <c r="I990" s="3"/>
      <c r="J990" s="3"/>
      <c r="K990" s="3"/>
      <c r="L990" s="3"/>
    </row>
    <row r="991" spans="7:12" x14ac:dyDescent="0.3">
      <c r="G991" s="2"/>
      <c r="H991" s="3"/>
      <c r="I991" s="3"/>
      <c r="J991" s="3"/>
      <c r="K991" s="3"/>
      <c r="L991" s="3"/>
    </row>
    <row r="992" spans="7:12" x14ac:dyDescent="0.3">
      <c r="G992" s="2"/>
      <c r="H992" s="3"/>
      <c r="I992" s="3"/>
      <c r="J992" s="3"/>
      <c r="K992" s="3"/>
      <c r="L992" s="3"/>
    </row>
    <row r="993" spans="7:12" x14ac:dyDescent="0.3">
      <c r="G993" s="2"/>
      <c r="H993" s="3"/>
      <c r="I993" s="3"/>
      <c r="J993" s="3"/>
      <c r="K993" s="3"/>
      <c r="L993" s="3"/>
    </row>
    <row r="994" spans="7:12" x14ac:dyDescent="0.3">
      <c r="G994" s="2"/>
      <c r="H994" s="3"/>
      <c r="I994" s="3"/>
      <c r="J994" s="3"/>
      <c r="K994" s="3"/>
      <c r="L994" s="3"/>
    </row>
    <row r="995" spans="7:12" x14ac:dyDescent="0.3">
      <c r="G995" s="2"/>
      <c r="H995" s="3"/>
      <c r="I995" s="3"/>
      <c r="J995" s="3"/>
      <c r="K995" s="3"/>
      <c r="L995" s="3"/>
    </row>
    <row r="996" spans="7:12" x14ac:dyDescent="0.3">
      <c r="G996" s="2"/>
      <c r="H996" s="3"/>
      <c r="I996" s="3"/>
      <c r="J996" s="3"/>
      <c r="K996" s="3"/>
      <c r="L996" s="3"/>
    </row>
    <row r="997" spans="7:12" x14ac:dyDescent="0.3">
      <c r="G997" s="2"/>
      <c r="H997" s="3"/>
      <c r="I997" s="3"/>
      <c r="J997" s="3"/>
      <c r="K997" s="3"/>
      <c r="L997" s="3"/>
    </row>
    <row r="998" spans="7:12" x14ac:dyDescent="0.3">
      <c r="G998" s="2"/>
      <c r="H998" s="3"/>
      <c r="I998" s="3"/>
      <c r="J998" s="3"/>
      <c r="K998" s="3"/>
      <c r="L998" s="3"/>
    </row>
    <row r="999" spans="7:12" x14ac:dyDescent="0.3">
      <c r="G999" s="2"/>
      <c r="H999" s="3"/>
      <c r="I999" s="3"/>
      <c r="J999" s="3"/>
      <c r="K999" s="3"/>
      <c r="L999" s="3"/>
    </row>
    <row r="1000" spans="7:12" x14ac:dyDescent="0.3">
      <c r="G1000" s="2"/>
      <c r="H1000" s="3"/>
      <c r="I1000" s="3"/>
      <c r="J1000" s="3"/>
      <c r="K1000" s="3"/>
      <c r="L1000" s="3"/>
    </row>
    <row r="1001" spans="7:12" x14ac:dyDescent="0.3">
      <c r="G1001" s="2"/>
      <c r="H1001" s="3"/>
      <c r="I1001" s="3"/>
      <c r="J1001" s="3"/>
      <c r="K1001" s="3"/>
      <c r="L1001" s="3"/>
    </row>
    <row r="1002" spans="7:12" x14ac:dyDescent="0.3">
      <c r="G1002" s="2"/>
      <c r="H1002" s="3"/>
      <c r="I1002" s="3"/>
      <c r="J1002" s="3"/>
      <c r="K1002" s="3"/>
      <c r="L1002" s="3"/>
    </row>
    <row r="1003" spans="7:12" x14ac:dyDescent="0.3">
      <c r="G1003" s="2"/>
      <c r="H1003" s="3"/>
      <c r="I1003" s="3"/>
      <c r="J1003" s="3"/>
      <c r="K1003" s="3"/>
      <c r="L1003" s="3"/>
    </row>
    <row r="1004" spans="7:12" x14ac:dyDescent="0.3">
      <c r="G1004" s="2"/>
      <c r="H1004" s="3"/>
      <c r="I1004" s="3"/>
      <c r="J1004" s="3"/>
      <c r="K1004" s="3"/>
      <c r="L1004" s="3"/>
    </row>
    <row r="1005" spans="7:12" x14ac:dyDescent="0.3">
      <c r="G1005" s="2"/>
      <c r="H1005" s="3"/>
      <c r="I1005" s="3"/>
      <c r="J1005" s="3"/>
      <c r="K1005" s="3"/>
      <c r="L1005" s="3"/>
    </row>
    <row r="1006" spans="7:12" x14ac:dyDescent="0.3">
      <c r="G1006" s="2"/>
      <c r="H1006" s="3"/>
      <c r="I1006" s="3"/>
      <c r="J1006" s="3"/>
      <c r="K1006" s="3"/>
      <c r="L1006" s="3"/>
    </row>
    <row r="1007" spans="7:12" x14ac:dyDescent="0.3">
      <c r="G1007" s="2"/>
      <c r="H1007" s="3"/>
      <c r="I1007" s="3"/>
      <c r="J1007" s="3"/>
      <c r="K1007" s="3"/>
      <c r="L1007" s="3"/>
    </row>
    <row r="1008" spans="7:12" x14ac:dyDescent="0.3">
      <c r="G1008" s="2"/>
      <c r="H1008" s="3"/>
      <c r="I1008" s="3"/>
      <c r="J1008" s="3"/>
      <c r="K1008" s="3"/>
      <c r="L1008" s="3"/>
    </row>
    <row r="1009" spans="7:12" x14ac:dyDescent="0.3">
      <c r="G1009" s="2"/>
      <c r="H1009" s="3"/>
      <c r="I1009" s="3"/>
      <c r="J1009" s="3"/>
      <c r="K1009" s="3"/>
      <c r="L1009" s="3"/>
    </row>
    <row r="1010" spans="7:12" x14ac:dyDescent="0.3">
      <c r="G1010" s="2"/>
      <c r="H1010" s="3"/>
      <c r="I1010" s="3"/>
      <c r="J1010" s="3"/>
      <c r="K1010" s="3"/>
      <c r="L1010" s="3"/>
    </row>
    <row r="1011" spans="7:12" x14ac:dyDescent="0.3">
      <c r="G1011" s="2"/>
      <c r="H1011" s="3"/>
      <c r="I1011" s="3"/>
      <c r="J1011" s="3"/>
      <c r="K1011" s="3"/>
      <c r="L1011" s="3"/>
    </row>
    <row r="1012" spans="7:12" x14ac:dyDescent="0.3">
      <c r="G1012" s="2"/>
      <c r="H1012" s="3"/>
      <c r="I1012" s="3"/>
      <c r="J1012" s="3"/>
      <c r="K1012" s="3"/>
      <c r="L1012" s="3"/>
    </row>
    <row r="1013" spans="7:12" x14ac:dyDescent="0.3">
      <c r="G1013" s="2"/>
      <c r="H1013" s="3"/>
      <c r="I1013" s="3"/>
      <c r="J1013" s="3"/>
      <c r="K1013" s="3"/>
      <c r="L1013" s="3"/>
    </row>
    <row r="1014" spans="7:12" x14ac:dyDescent="0.3">
      <c r="G1014" s="2"/>
      <c r="H1014" s="3"/>
      <c r="I1014" s="3"/>
      <c r="J1014" s="3"/>
      <c r="K1014" s="3"/>
      <c r="L1014" s="3"/>
    </row>
    <row r="1015" spans="7:12" x14ac:dyDescent="0.3">
      <c r="G1015" s="2"/>
      <c r="H1015" s="3"/>
      <c r="I1015" s="3"/>
      <c r="J1015" s="3"/>
      <c r="K1015" s="3"/>
      <c r="L1015" s="3"/>
    </row>
    <row r="1016" spans="7:12" x14ac:dyDescent="0.3">
      <c r="G1016" s="2"/>
      <c r="H1016" s="3"/>
      <c r="I1016" s="3"/>
      <c r="J1016" s="3"/>
      <c r="K1016" s="3"/>
      <c r="L1016" s="3"/>
    </row>
    <row r="1017" spans="7:12" x14ac:dyDescent="0.3">
      <c r="G1017" s="2"/>
      <c r="H1017" s="3"/>
      <c r="I1017" s="3"/>
      <c r="J1017" s="3"/>
      <c r="K1017" s="3"/>
      <c r="L1017" s="3"/>
    </row>
    <row r="1018" spans="7:12" x14ac:dyDescent="0.3">
      <c r="G1018" s="2"/>
      <c r="H1018" s="3"/>
      <c r="I1018" s="3"/>
      <c r="J1018" s="3"/>
      <c r="K1018" s="3"/>
      <c r="L1018" s="3"/>
    </row>
    <row r="1019" spans="7:12" x14ac:dyDescent="0.3">
      <c r="G1019" s="2"/>
      <c r="H1019" s="3"/>
      <c r="I1019" s="3"/>
      <c r="J1019" s="3"/>
      <c r="K1019" s="3"/>
      <c r="L1019" s="3"/>
    </row>
    <row r="1020" spans="7:12" x14ac:dyDescent="0.3">
      <c r="G1020" s="2"/>
      <c r="H1020" s="3"/>
      <c r="I1020" s="3"/>
      <c r="J1020" s="3"/>
      <c r="K1020" s="3"/>
      <c r="L1020" s="3"/>
    </row>
    <row r="1021" spans="7:12" x14ac:dyDescent="0.3">
      <c r="G1021" s="2"/>
      <c r="H1021" s="3"/>
      <c r="I1021" s="3"/>
      <c r="J1021" s="3"/>
      <c r="K1021" s="3"/>
      <c r="L1021" s="3"/>
    </row>
    <row r="1022" spans="7:12" x14ac:dyDescent="0.3">
      <c r="G1022" s="2"/>
      <c r="H1022" s="3"/>
      <c r="I1022" s="3"/>
      <c r="J1022" s="3"/>
      <c r="K1022" s="3"/>
      <c r="L1022" s="3"/>
    </row>
    <row r="1023" spans="7:12" x14ac:dyDescent="0.3">
      <c r="G1023" s="2"/>
      <c r="H1023" s="3"/>
      <c r="I1023" s="3"/>
      <c r="J1023" s="3"/>
      <c r="K1023" s="3"/>
      <c r="L1023" s="3"/>
    </row>
    <row r="1024" spans="7:12" x14ac:dyDescent="0.3">
      <c r="G1024" s="2"/>
      <c r="H1024" s="3"/>
      <c r="I1024" s="3"/>
      <c r="J1024" s="3"/>
      <c r="K1024" s="3"/>
      <c r="L1024" s="3"/>
    </row>
    <row r="1025" spans="7:12" x14ac:dyDescent="0.3">
      <c r="G1025" s="2"/>
      <c r="H1025" s="3"/>
      <c r="I1025" s="3"/>
      <c r="J1025" s="3"/>
      <c r="K1025" s="3"/>
      <c r="L1025" s="3"/>
    </row>
    <row r="1026" spans="7:12" x14ac:dyDescent="0.3">
      <c r="G1026" s="2"/>
      <c r="H1026" s="3"/>
      <c r="I1026" s="3"/>
      <c r="J1026" s="3"/>
      <c r="K1026" s="3"/>
      <c r="L1026" s="3"/>
    </row>
    <row r="1027" spans="7:12" x14ac:dyDescent="0.3">
      <c r="G1027" s="2"/>
      <c r="H1027" s="3"/>
      <c r="I1027" s="3"/>
      <c r="J1027" s="3"/>
      <c r="K1027" s="3"/>
      <c r="L1027" s="3"/>
    </row>
    <row r="1028" spans="7:12" x14ac:dyDescent="0.3">
      <c r="G1028" s="2"/>
      <c r="H1028" s="3"/>
      <c r="I1028" s="3"/>
      <c r="J1028" s="3"/>
      <c r="K1028" s="3"/>
      <c r="L1028" s="3"/>
    </row>
    <row r="1029" spans="7:12" x14ac:dyDescent="0.3">
      <c r="G1029" s="2"/>
      <c r="H1029" s="3"/>
      <c r="I1029" s="3"/>
      <c r="J1029" s="3"/>
      <c r="K1029" s="3"/>
      <c r="L1029" s="3"/>
    </row>
    <row r="1030" spans="7:12" x14ac:dyDescent="0.3">
      <c r="G1030" s="2"/>
      <c r="H1030" s="3"/>
      <c r="I1030" s="3"/>
      <c r="J1030" s="3"/>
      <c r="K1030" s="3"/>
      <c r="L1030" s="3"/>
    </row>
    <row r="1031" spans="7:12" x14ac:dyDescent="0.3">
      <c r="G1031" s="2"/>
      <c r="H1031" s="3"/>
      <c r="I1031" s="3"/>
      <c r="J1031" s="3"/>
      <c r="K1031" s="3"/>
      <c r="L1031" s="3"/>
    </row>
    <row r="1032" spans="7:12" x14ac:dyDescent="0.3">
      <c r="G1032" s="2"/>
      <c r="H1032" s="3"/>
      <c r="I1032" s="3"/>
      <c r="J1032" s="3"/>
      <c r="K1032" s="3"/>
      <c r="L1032" s="3"/>
    </row>
    <row r="1033" spans="7:12" x14ac:dyDescent="0.3">
      <c r="G1033" s="2"/>
      <c r="H1033" s="3"/>
      <c r="I1033" s="3"/>
      <c r="J1033" s="3"/>
      <c r="K1033" s="3"/>
      <c r="L1033" s="3"/>
    </row>
    <row r="1034" spans="7:12" x14ac:dyDescent="0.3">
      <c r="G1034" s="2"/>
      <c r="H1034" s="3"/>
      <c r="I1034" s="3"/>
      <c r="J1034" s="3"/>
      <c r="K1034" s="3"/>
      <c r="L1034" s="3"/>
    </row>
    <row r="1035" spans="7:12" x14ac:dyDescent="0.3">
      <c r="G1035" s="2"/>
      <c r="H1035" s="3"/>
      <c r="I1035" s="3"/>
      <c r="J1035" s="3"/>
      <c r="K1035" s="3"/>
      <c r="L1035" s="3"/>
    </row>
    <row r="1036" spans="7:12" x14ac:dyDescent="0.3">
      <c r="G1036" s="2"/>
      <c r="H1036" s="3"/>
      <c r="I1036" s="3"/>
      <c r="J1036" s="3"/>
      <c r="K1036" s="3"/>
      <c r="L1036" s="3"/>
    </row>
    <row r="1037" spans="7:12" x14ac:dyDescent="0.3">
      <c r="G1037" s="2"/>
      <c r="H1037" s="3"/>
      <c r="I1037" s="3"/>
      <c r="J1037" s="3"/>
      <c r="K1037" s="3"/>
      <c r="L1037" s="3"/>
    </row>
  </sheetData>
  <mergeCells count="18">
    <mergeCell ref="U28:V28"/>
    <mergeCell ref="O24:S24"/>
    <mergeCell ref="O25:S25"/>
    <mergeCell ref="A24:E24"/>
    <mergeCell ref="C25:E25"/>
    <mergeCell ref="G36:I36"/>
    <mergeCell ref="A30:E30"/>
    <mergeCell ref="G24:I24"/>
    <mergeCell ref="A29:E29"/>
    <mergeCell ref="G35:M35"/>
    <mergeCell ref="G33:M33"/>
    <mergeCell ref="G32:I32"/>
    <mergeCell ref="A20:S20"/>
    <mergeCell ref="A22:E22"/>
    <mergeCell ref="G22:M22"/>
    <mergeCell ref="A23:E23"/>
    <mergeCell ref="G23:M23"/>
    <mergeCell ref="O22:S22"/>
  </mergeCells>
  <conditionalFormatting sqref="E4:G4">
    <cfRule type="containsText" dxfId="3" priority="3" operator="containsText" text="OK">
      <formula>NOT(ISERROR(SEARCH("OK",E4)))</formula>
    </cfRule>
    <cfRule type="containsText" dxfId="2" priority="4" operator="containsText" text="ERROR">
      <formula>NOT(ISERROR(SEARCH("ERROR",E4)))</formula>
    </cfRule>
  </conditionalFormatting>
  <conditionalFormatting sqref="D3:AM3">
    <cfRule type="containsText" dxfId="1" priority="1" operator="containsText" text="OK">
      <formula>NOT(ISERROR(SEARCH("OK",D3)))</formula>
    </cfRule>
    <cfRule type="containsText" dxfId="0" priority="2" operator="containsText" text="ERROR">
      <formula>NOT(ISERROR(SEARCH("ERROR",D3)))</formula>
    </cfRule>
  </conditionalFormatting>
  <dataValidations count="1">
    <dataValidation type="list" allowBlank="1" showInputMessage="1" showErrorMessage="1" sqref="F4:F5 F7:F17" xr:uid="{D0ABFB91-AD68-4D69-9EAF-8C24BAB23DD2}">
      <formula1>$C$40:$C$42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44BB4-F8FF-44B5-97C6-2A8B0CD5CB18}">
  <dimension ref="A1:AC1000"/>
  <sheetViews>
    <sheetView workbookViewId="0">
      <selection activeCell="B13" sqref="B13"/>
    </sheetView>
  </sheetViews>
  <sheetFormatPr defaultColWidth="12.59765625" defaultRowHeight="14.4" x14ac:dyDescent="0.3"/>
  <cols>
    <col min="1" max="1" width="16.8984375" style="180" bestFit="1" customWidth="1"/>
    <col min="2" max="3" width="9.19921875" style="180" bestFit="1" customWidth="1"/>
    <col min="4" max="4" width="15" style="180" customWidth="1"/>
    <col min="5" max="5" width="7.59765625" style="180" customWidth="1"/>
    <col min="6" max="6" width="22.09765625" style="180" bestFit="1" customWidth="1"/>
    <col min="7" max="7" width="9" style="180" bestFit="1" customWidth="1"/>
    <col min="8" max="8" width="8.19921875" style="180" bestFit="1" customWidth="1"/>
    <col min="9" max="11" width="6.09765625" style="180" bestFit="1" customWidth="1"/>
    <col min="12" max="12" width="64.59765625" style="180" customWidth="1"/>
    <col min="13" max="13" width="8.19921875" style="180" customWidth="1"/>
    <col min="14" max="14" width="17.3984375" style="180" bestFit="1" customWidth="1"/>
    <col min="15" max="15" width="7" style="180" bestFit="1" customWidth="1"/>
    <col min="16" max="16" width="8.59765625" style="180" bestFit="1" customWidth="1"/>
    <col min="17" max="17" width="6.8984375" style="180" bestFit="1" customWidth="1"/>
    <col min="18" max="18" width="34.09765625" style="180" customWidth="1"/>
    <col min="19" max="19" width="7.59765625" style="180" customWidth="1"/>
    <col min="20" max="20" width="9.5" style="180" bestFit="1" customWidth="1"/>
    <col min="21" max="21" width="7.5" style="180" customWidth="1"/>
    <col min="22" max="22" width="12.59765625" style="180"/>
    <col min="23" max="23" width="7" style="183" hidden="1" customWidth="1"/>
    <col min="24" max="25" width="7.8984375" style="180" hidden="1" customWidth="1"/>
    <col min="26" max="26" width="0" style="180" hidden="1" customWidth="1"/>
    <col min="27" max="27" width="5.19921875" style="180" hidden="1" customWidth="1"/>
    <col min="28" max="29" width="4.3984375" style="180" hidden="1" customWidth="1"/>
    <col min="30" max="16384" width="12.59765625" style="180"/>
  </cols>
  <sheetData>
    <row r="1" spans="1:29" x14ac:dyDescent="0.3">
      <c r="F1" s="181"/>
      <c r="G1" s="182"/>
      <c r="H1" s="182"/>
      <c r="I1" s="182"/>
      <c r="J1" s="182"/>
      <c r="K1" s="182"/>
    </row>
    <row r="2" spans="1:29" x14ac:dyDescent="0.3">
      <c r="A2" s="252" t="s">
        <v>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29" ht="15" thickBot="1" x14ac:dyDescent="0.35">
      <c r="F3" s="181"/>
      <c r="G3" s="182"/>
      <c r="H3" s="182"/>
      <c r="I3" s="182"/>
      <c r="J3" s="182"/>
      <c r="K3" s="182"/>
    </row>
    <row r="4" spans="1:29" ht="15" thickBot="1" x14ac:dyDescent="0.35">
      <c r="A4" s="256" t="s">
        <v>1</v>
      </c>
      <c r="B4" s="258"/>
      <c r="C4" s="258"/>
      <c r="D4" s="259"/>
      <c r="F4" s="256" t="s">
        <v>2</v>
      </c>
      <c r="G4" s="258"/>
      <c r="H4" s="258"/>
      <c r="I4" s="258"/>
      <c r="J4" s="258"/>
      <c r="K4" s="258"/>
      <c r="L4" s="259"/>
      <c r="N4" s="263" t="s">
        <v>3</v>
      </c>
      <c r="O4" s="264"/>
      <c r="P4" s="264"/>
      <c r="Q4" s="264"/>
      <c r="R4" s="264"/>
      <c r="W4" s="183">
        <f>O9*$U$13</f>
        <v>90</v>
      </c>
      <c r="X4" s="183">
        <f>P9*$U$13</f>
        <v>270</v>
      </c>
      <c r="Y4" s="183">
        <f>Q9*$U$13</f>
        <v>450</v>
      </c>
      <c r="AA4" s="180">
        <f>O9</f>
        <v>1000</v>
      </c>
      <c r="AB4" s="180">
        <f>P9</f>
        <v>3000</v>
      </c>
      <c r="AC4" s="180">
        <f>Q9</f>
        <v>5000</v>
      </c>
    </row>
    <row r="5" spans="1:29" ht="15" thickBot="1" x14ac:dyDescent="0.35">
      <c r="A5" s="298"/>
      <c r="B5" s="299"/>
      <c r="C5" s="299"/>
      <c r="D5" s="299"/>
      <c r="F5" s="300"/>
      <c r="G5" s="299"/>
      <c r="H5" s="299"/>
      <c r="I5" s="299"/>
      <c r="J5" s="299"/>
      <c r="K5" s="299"/>
      <c r="L5" s="299"/>
      <c r="W5" s="183">
        <f t="shared" ref="W5:Y15" si="0">IF(W4-O$11*$U$13 &gt;= 0, W4-O$11*$U$13,0)</f>
        <v>82.53</v>
      </c>
      <c r="X5" s="183">
        <f t="shared" si="0"/>
        <v>247.5</v>
      </c>
      <c r="Y5" s="183">
        <f t="shared" si="0"/>
        <v>412.56</v>
      </c>
      <c r="AA5" s="180">
        <f t="shared" ref="AA5:AC15" si="1">IF((AA4-O$11) &gt;= 0, AA4-O$11, 0)</f>
        <v>917</v>
      </c>
      <c r="AB5" s="180">
        <f t="shared" si="1"/>
        <v>2750</v>
      </c>
      <c r="AC5" s="180">
        <f t="shared" si="1"/>
        <v>4584</v>
      </c>
    </row>
    <row r="6" spans="1:29" x14ac:dyDescent="0.3">
      <c r="A6" s="293" t="s">
        <v>4</v>
      </c>
      <c r="B6" s="288"/>
      <c r="C6" s="288"/>
      <c r="D6" s="289"/>
      <c r="F6" s="272" t="s">
        <v>5</v>
      </c>
      <c r="G6" s="273"/>
      <c r="H6" s="273"/>
      <c r="I6" s="23" t="s">
        <v>6</v>
      </c>
      <c r="J6" s="24" t="s">
        <v>7</v>
      </c>
      <c r="K6" s="25" t="s">
        <v>8</v>
      </c>
      <c r="L6" s="26" t="s">
        <v>9</v>
      </c>
      <c r="N6" s="272" t="s">
        <v>10</v>
      </c>
      <c r="O6" s="288"/>
      <c r="P6" s="288"/>
      <c r="Q6" s="288"/>
      <c r="R6" s="289"/>
      <c r="W6" s="183">
        <f t="shared" si="0"/>
        <v>75.06</v>
      </c>
      <c r="X6" s="183">
        <f t="shared" si="0"/>
        <v>225</v>
      </c>
      <c r="Y6" s="183">
        <f t="shared" si="0"/>
        <v>375.12</v>
      </c>
      <c r="AA6" s="180">
        <f t="shared" si="1"/>
        <v>834</v>
      </c>
      <c r="AB6" s="180">
        <f t="shared" si="1"/>
        <v>2500</v>
      </c>
      <c r="AC6" s="180">
        <f t="shared" si="1"/>
        <v>4168</v>
      </c>
    </row>
    <row r="7" spans="1:29" x14ac:dyDescent="0.3">
      <c r="A7" s="18" t="s">
        <v>11</v>
      </c>
      <c r="B7" s="295" t="s">
        <v>50</v>
      </c>
      <c r="C7" s="296"/>
      <c r="D7" s="297"/>
      <c r="F7" s="177" t="s">
        <v>12</v>
      </c>
      <c r="G7" s="22" t="s">
        <v>13</v>
      </c>
      <c r="H7" s="22" t="s">
        <v>14</v>
      </c>
      <c r="I7" s="19">
        <f t="shared" ref="I7:K8" si="2">B9</f>
        <v>1000</v>
      </c>
      <c r="J7" s="20">
        <f t="shared" si="2"/>
        <v>3000</v>
      </c>
      <c r="K7" s="21">
        <f t="shared" si="2"/>
        <v>5000</v>
      </c>
      <c r="L7" s="28"/>
      <c r="N7" s="290" t="s">
        <v>26</v>
      </c>
      <c r="O7" s="291"/>
      <c r="P7" s="291"/>
      <c r="Q7" s="291"/>
      <c r="R7" s="292"/>
      <c r="W7" s="183">
        <f t="shared" si="0"/>
        <v>67.59</v>
      </c>
      <c r="X7" s="183">
        <f t="shared" si="0"/>
        <v>202.5</v>
      </c>
      <c r="Y7" s="183">
        <f t="shared" si="0"/>
        <v>337.68</v>
      </c>
      <c r="AA7" s="180">
        <f t="shared" si="1"/>
        <v>751</v>
      </c>
      <c r="AB7" s="180">
        <f t="shared" si="1"/>
        <v>2250</v>
      </c>
      <c r="AC7" s="180">
        <f t="shared" si="1"/>
        <v>3752</v>
      </c>
    </row>
    <row r="8" spans="1:29" x14ac:dyDescent="0.3">
      <c r="A8" s="34" t="s">
        <v>56</v>
      </c>
      <c r="B8" s="39" t="s">
        <v>17</v>
      </c>
      <c r="C8" s="37" t="s">
        <v>18</v>
      </c>
      <c r="D8" s="41" t="s">
        <v>19</v>
      </c>
      <c r="F8" s="184" t="s">
        <v>15</v>
      </c>
      <c r="G8" s="185" t="s">
        <v>16</v>
      </c>
      <c r="H8" s="186"/>
      <c r="I8" s="187">
        <f t="shared" si="2"/>
        <v>1.88</v>
      </c>
      <c r="J8" s="188">
        <f t="shared" si="2"/>
        <v>1.83</v>
      </c>
      <c r="K8" s="189">
        <f t="shared" si="2"/>
        <v>1.81</v>
      </c>
      <c r="L8" s="190" t="s">
        <v>57</v>
      </c>
      <c r="N8" s="191"/>
      <c r="O8" s="48" t="s">
        <v>6</v>
      </c>
      <c r="P8" s="59" t="s">
        <v>7</v>
      </c>
      <c r="Q8" s="62" t="s">
        <v>8</v>
      </c>
      <c r="R8" s="54"/>
      <c r="W8" s="183">
        <f t="shared" si="0"/>
        <v>60.120000000000005</v>
      </c>
      <c r="X8" s="183">
        <f t="shared" si="0"/>
        <v>180</v>
      </c>
      <c r="Y8" s="183">
        <f t="shared" si="0"/>
        <v>300.24</v>
      </c>
      <c r="AA8" s="180">
        <f t="shared" si="1"/>
        <v>668</v>
      </c>
      <c r="AB8" s="180">
        <f t="shared" si="1"/>
        <v>2000</v>
      </c>
      <c r="AC8" s="180">
        <f t="shared" si="1"/>
        <v>3336</v>
      </c>
    </row>
    <row r="9" spans="1:29" x14ac:dyDescent="0.3">
      <c r="A9" s="192" t="s">
        <v>22</v>
      </c>
      <c r="B9" s="193">
        <v>1000</v>
      </c>
      <c r="C9" s="194">
        <f>3*1000</f>
        <v>3000</v>
      </c>
      <c r="D9" s="195">
        <f>5*1000</f>
        <v>5000</v>
      </c>
      <c r="E9" s="196"/>
      <c r="F9" s="184" t="s">
        <v>20</v>
      </c>
      <c r="G9" s="185" t="s">
        <v>21</v>
      </c>
      <c r="H9" s="186"/>
      <c r="I9" s="187"/>
      <c r="J9" s="188"/>
      <c r="K9" s="189"/>
      <c r="L9" s="190"/>
      <c r="M9" s="196"/>
      <c r="N9" s="197"/>
      <c r="O9" s="49">
        <f>I7</f>
        <v>1000</v>
      </c>
      <c r="P9" s="60">
        <f>J7</f>
        <v>3000</v>
      </c>
      <c r="Q9" s="63">
        <f>K7</f>
        <v>5000</v>
      </c>
      <c r="R9" s="198"/>
      <c r="S9" s="196"/>
      <c r="W9" s="183">
        <f t="shared" si="0"/>
        <v>52.650000000000006</v>
      </c>
      <c r="X9" s="183">
        <f t="shared" si="0"/>
        <v>157.5</v>
      </c>
      <c r="Y9" s="183">
        <f t="shared" si="0"/>
        <v>262.8</v>
      </c>
      <c r="AA9" s="180">
        <f t="shared" si="1"/>
        <v>585</v>
      </c>
      <c r="AB9" s="180">
        <f t="shared" si="1"/>
        <v>1750</v>
      </c>
      <c r="AC9" s="180">
        <f t="shared" si="1"/>
        <v>2920</v>
      </c>
    </row>
    <row r="10" spans="1:29" x14ac:dyDescent="0.3">
      <c r="A10" s="34" t="s">
        <v>55</v>
      </c>
      <c r="B10" s="199">
        <v>1.88</v>
      </c>
      <c r="C10" s="200">
        <v>1.83</v>
      </c>
      <c r="D10" s="201">
        <v>1.81</v>
      </c>
      <c r="E10" s="196"/>
      <c r="F10" s="184" t="s">
        <v>23</v>
      </c>
      <c r="G10" s="185" t="s">
        <v>16</v>
      </c>
      <c r="H10" s="186">
        <v>0.5</v>
      </c>
      <c r="I10" s="187">
        <f>$H$10</f>
        <v>0.5</v>
      </c>
      <c r="J10" s="188">
        <f t="shared" ref="J10:K10" si="3">$H$10</f>
        <v>0.5</v>
      </c>
      <c r="K10" s="189">
        <f t="shared" si="3"/>
        <v>0.5</v>
      </c>
      <c r="L10" s="202" t="s">
        <v>37</v>
      </c>
      <c r="M10" s="196"/>
      <c r="N10" s="191" t="s">
        <v>44</v>
      </c>
      <c r="O10" s="203">
        <v>18</v>
      </c>
      <c r="P10" s="204">
        <v>18</v>
      </c>
      <c r="Q10" s="205">
        <v>18</v>
      </c>
      <c r="R10" s="206"/>
      <c r="S10" s="196"/>
      <c r="T10" s="286" t="s">
        <v>47</v>
      </c>
      <c r="U10" s="287"/>
      <c r="W10" s="183">
        <f t="shared" si="0"/>
        <v>45.180000000000007</v>
      </c>
      <c r="X10" s="183">
        <f t="shared" si="0"/>
        <v>135</v>
      </c>
      <c r="Y10" s="183">
        <f t="shared" si="0"/>
        <v>225.36</v>
      </c>
      <c r="AA10" s="180">
        <f t="shared" si="1"/>
        <v>502</v>
      </c>
      <c r="AB10" s="180">
        <f t="shared" si="1"/>
        <v>1500</v>
      </c>
      <c r="AC10" s="180">
        <f t="shared" si="1"/>
        <v>2504</v>
      </c>
    </row>
    <row r="11" spans="1:29" ht="28.8" x14ac:dyDescent="0.3">
      <c r="A11" s="274"/>
      <c r="B11" s="275"/>
      <c r="C11" s="275"/>
      <c r="D11" s="276"/>
      <c r="E11" s="207"/>
      <c r="F11" s="184" t="s">
        <v>24</v>
      </c>
      <c r="G11" s="185" t="s">
        <v>21</v>
      </c>
      <c r="H11" s="186">
        <v>350</v>
      </c>
      <c r="I11" s="187">
        <f>$H$11/I7</f>
        <v>0.35</v>
      </c>
      <c r="J11" s="188">
        <f t="shared" ref="J11:K11" si="4">$H$11/J7</f>
        <v>0.11666666666666667</v>
      </c>
      <c r="K11" s="189">
        <f t="shared" si="4"/>
        <v>7.0000000000000007E-2</v>
      </c>
      <c r="L11" s="190"/>
      <c r="M11" s="207"/>
      <c r="N11" s="191" t="s">
        <v>43</v>
      </c>
      <c r="O11" s="208">
        <f>TRUNC(O9/12)</f>
        <v>83</v>
      </c>
      <c r="P11" s="209">
        <f>TRUNC(P9/12)</f>
        <v>250</v>
      </c>
      <c r="Q11" s="210">
        <f>TRUNC(Q9/12)</f>
        <v>416</v>
      </c>
      <c r="R11" s="211" t="s">
        <v>49</v>
      </c>
      <c r="S11" s="207"/>
      <c r="T11" s="212" t="s">
        <v>45</v>
      </c>
      <c r="U11" s="213">
        <v>0.15</v>
      </c>
      <c r="W11" s="183">
        <f t="shared" si="0"/>
        <v>37.710000000000008</v>
      </c>
      <c r="X11" s="183">
        <f t="shared" si="0"/>
        <v>112.5</v>
      </c>
      <c r="Y11" s="183">
        <f t="shared" si="0"/>
        <v>187.92000000000002</v>
      </c>
      <c r="AA11" s="180">
        <f t="shared" si="1"/>
        <v>419</v>
      </c>
      <c r="AB11" s="180">
        <f t="shared" si="1"/>
        <v>1250</v>
      </c>
      <c r="AC11" s="180">
        <f t="shared" si="1"/>
        <v>2088</v>
      </c>
    </row>
    <row r="12" spans="1:29" ht="28.8" x14ac:dyDescent="0.3">
      <c r="A12" s="268" t="s">
        <v>27</v>
      </c>
      <c r="B12" s="270"/>
      <c r="C12" s="270"/>
      <c r="D12" s="271"/>
      <c r="E12" s="207"/>
      <c r="F12" s="184" t="s">
        <v>25</v>
      </c>
      <c r="G12" s="185" t="s">
        <v>21</v>
      </c>
      <c r="H12" s="214">
        <v>6.5000000000000002E-2</v>
      </c>
      <c r="I12" s="187">
        <f>$H$12*I8</f>
        <v>0.1222</v>
      </c>
      <c r="J12" s="188">
        <f t="shared" ref="J12:K12" si="5">$H$12*J8</f>
        <v>0.11895000000000001</v>
      </c>
      <c r="K12" s="189">
        <f t="shared" si="5"/>
        <v>0.11765</v>
      </c>
      <c r="L12" s="202" t="s">
        <v>36</v>
      </c>
      <c r="M12" s="207"/>
      <c r="N12" s="53" t="s">
        <v>28</v>
      </c>
      <c r="O12" s="215">
        <f>($O$10 - ($O$10*$U$11 + $U$12 + W16+ I18))/$O$10</f>
        <v>0.37450833333333328</v>
      </c>
      <c r="P12" s="216">
        <f>($O$10 - ($O$10*$U$11 + $U$12 + X16+ J18))/$O$10</f>
        <v>0.45928703703703699</v>
      </c>
      <c r="Q12" s="217">
        <f>($O$10 - ($O$10*$U$11 + $U$12 + Y16+ K18))/$O$10</f>
        <v>0.47621344444444447</v>
      </c>
      <c r="R12" s="218" t="s">
        <v>39</v>
      </c>
      <c r="S12" s="207"/>
      <c r="T12" s="212" t="s">
        <v>48</v>
      </c>
      <c r="U12" s="219">
        <v>2.7</v>
      </c>
      <c r="W12" s="183">
        <f t="shared" si="0"/>
        <v>30.240000000000009</v>
      </c>
      <c r="X12" s="183">
        <f t="shared" si="0"/>
        <v>90</v>
      </c>
      <c r="Y12" s="183">
        <f t="shared" si="0"/>
        <v>150.48000000000002</v>
      </c>
      <c r="AA12" s="180">
        <f t="shared" si="1"/>
        <v>336</v>
      </c>
      <c r="AB12" s="180">
        <f t="shared" si="1"/>
        <v>1000</v>
      </c>
      <c r="AC12" s="180">
        <f t="shared" si="1"/>
        <v>1672</v>
      </c>
    </row>
    <row r="13" spans="1:29" x14ac:dyDescent="0.3">
      <c r="A13" s="34" t="s">
        <v>53</v>
      </c>
      <c r="B13" s="199">
        <f>B15/B9</f>
        <v>1.8196700000000001</v>
      </c>
      <c r="C13" s="200">
        <f>C15/C9</f>
        <v>0.98221666666666674</v>
      </c>
      <c r="D13" s="201">
        <f>D15/D9</f>
        <v>0.824716</v>
      </c>
      <c r="E13" s="207"/>
      <c r="F13" s="184" t="s">
        <v>38</v>
      </c>
      <c r="G13" s="185" t="s">
        <v>21</v>
      </c>
      <c r="H13" s="220">
        <v>600</v>
      </c>
      <c r="I13" s="187">
        <f>$H$13/I7</f>
        <v>0.6</v>
      </c>
      <c r="J13" s="188">
        <f t="shared" ref="J13:K13" si="6">$H$13/J7</f>
        <v>0.2</v>
      </c>
      <c r="K13" s="189">
        <f t="shared" si="6"/>
        <v>0.12</v>
      </c>
      <c r="L13" s="202" t="s">
        <v>35</v>
      </c>
      <c r="M13" s="207"/>
      <c r="N13" s="53" t="s">
        <v>29</v>
      </c>
      <c r="O13" s="221"/>
      <c r="P13" s="222"/>
      <c r="Q13" s="223"/>
      <c r="R13" s="206" t="s">
        <v>40</v>
      </c>
      <c r="S13" s="207"/>
      <c r="T13" s="212" t="s">
        <v>46</v>
      </c>
      <c r="U13" s="219">
        <v>0.09</v>
      </c>
      <c r="W13" s="183">
        <f t="shared" si="0"/>
        <v>22.77000000000001</v>
      </c>
      <c r="X13" s="183">
        <f t="shared" si="0"/>
        <v>67.5</v>
      </c>
      <c r="Y13" s="183">
        <f t="shared" si="0"/>
        <v>113.04000000000002</v>
      </c>
      <c r="AA13" s="180">
        <f t="shared" si="1"/>
        <v>253</v>
      </c>
      <c r="AB13" s="180">
        <f t="shared" si="1"/>
        <v>750</v>
      </c>
      <c r="AC13" s="180">
        <f t="shared" si="1"/>
        <v>1256</v>
      </c>
    </row>
    <row r="14" spans="1:29" x14ac:dyDescent="0.3">
      <c r="A14" s="224"/>
      <c r="B14" s="225" t="s">
        <v>30</v>
      </c>
      <c r="C14" s="226" t="s">
        <v>30</v>
      </c>
      <c r="D14" s="227" t="s">
        <v>30</v>
      </c>
      <c r="E14" s="207"/>
      <c r="F14" s="283" t="s">
        <v>51</v>
      </c>
      <c r="G14" s="284"/>
      <c r="H14" s="285"/>
      <c r="I14" s="228">
        <f>SUM(I8:I13)</f>
        <v>3.4521999999999999</v>
      </c>
      <c r="J14" s="229">
        <f t="shared" ref="J14:K14" si="7">SUM(J8:J13)</f>
        <v>2.7656166666666668</v>
      </c>
      <c r="K14" s="230">
        <f t="shared" si="7"/>
        <v>2.6176499999999998</v>
      </c>
      <c r="L14" s="231"/>
      <c r="M14" s="207"/>
      <c r="N14" s="53" t="s">
        <v>32</v>
      </c>
      <c r="O14" s="215">
        <v>-0.1</v>
      </c>
      <c r="P14" s="216">
        <v>-0.1</v>
      </c>
      <c r="Q14" s="217">
        <v>-0.1</v>
      </c>
      <c r="R14" s="206" t="s">
        <v>41</v>
      </c>
      <c r="S14" s="207"/>
      <c r="W14" s="183">
        <f t="shared" si="0"/>
        <v>15.300000000000011</v>
      </c>
      <c r="X14" s="183">
        <f t="shared" si="0"/>
        <v>45</v>
      </c>
      <c r="Y14" s="183">
        <f t="shared" si="0"/>
        <v>75.600000000000023</v>
      </c>
      <c r="AA14" s="180">
        <f t="shared" si="1"/>
        <v>170</v>
      </c>
      <c r="AB14" s="180">
        <f t="shared" si="1"/>
        <v>500</v>
      </c>
      <c r="AC14" s="180">
        <f t="shared" si="1"/>
        <v>840</v>
      </c>
    </row>
    <row r="15" spans="1:29" ht="15" thickBot="1" x14ac:dyDescent="0.35">
      <c r="A15" s="232" t="s">
        <v>54</v>
      </c>
      <c r="B15" s="233">
        <f>1419.67+400</f>
        <v>1819.67</v>
      </c>
      <c r="C15" s="234">
        <f>2546.65 + 400</f>
        <v>2946.65</v>
      </c>
      <c r="D15" s="235">
        <v>4123.58</v>
      </c>
      <c r="E15" s="207"/>
      <c r="F15" s="301"/>
      <c r="G15" s="302"/>
      <c r="H15" s="302"/>
      <c r="I15" s="302"/>
      <c r="J15" s="302"/>
      <c r="K15" s="302"/>
      <c r="L15" s="303"/>
      <c r="M15" s="207"/>
      <c r="N15" s="53" t="s">
        <v>33</v>
      </c>
      <c r="O15" s="236">
        <v>0</v>
      </c>
      <c r="P15" s="237">
        <v>0</v>
      </c>
      <c r="Q15" s="238">
        <v>0</v>
      </c>
      <c r="R15" s="206" t="s">
        <v>42</v>
      </c>
      <c r="S15" s="207"/>
      <c r="W15" s="183">
        <f t="shared" si="0"/>
        <v>7.8300000000000116</v>
      </c>
      <c r="X15" s="183">
        <f t="shared" si="0"/>
        <v>22.5</v>
      </c>
      <c r="Y15" s="183">
        <f t="shared" si="0"/>
        <v>38.160000000000025</v>
      </c>
      <c r="AA15" s="180">
        <f t="shared" si="1"/>
        <v>87</v>
      </c>
      <c r="AB15" s="180">
        <f t="shared" si="1"/>
        <v>250</v>
      </c>
      <c r="AC15" s="180">
        <f t="shared" si="1"/>
        <v>424</v>
      </c>
    </row>
    <row r="16" spans="1:29" ht="15" thickBot="1" x14ac:dyDescent="0.35">
      <c r="B16" s="196"/>
      <c r="C16" s="196"/>
      <c r="D16" s="196"/>
      <c r="E16" s="207"/>
      <c r="F16" s="184" t="s">
        <v>31</v>
      </c>
      <c r="G16" s="185" t="s">
        <v>16</v>
      </c>
      <c r="H16" s="185"/>
      <c r="I16" s="187">
        <f>B13</f>
        <v>1.8196700000000001</v>
      </c>
      <c r="J16" s="188">
        <f>C13</f>
        <v>0.98221666666666674</v>
      </c>
      <c r="K16" s="189">
        <f>D13</f>
        <v>0.824716</v>
      </c>
      <c r="L16" s="239" t="s">
        <v>58</v>
      </c>
      <c r="M16" s="207"/>
      <c r="N16" s="44" t="s">
        <v>34</v>
      </c>
      <c r="O16" s="45">
        <f t="shared" ref="O16:Q16" si="8">SUM(O12:O15)</f>
        <v>0.27450833333333324</v>
      </c>
      <c r="P16" s="45">
        <f t="shared" si="8"/>
        <v>0.35928703703703702</v>
      </c>
      <c r="Q16" s="45">
        <f t="shared" si="8"/>
        <v>0.37621344444444449</v>
      </c>
      <c r="R16" s="46"/>
      <c r="S16" s="207"/>
      <c r="W16" s="183">
        <f>SUM(W4:W15)/O9</f>
        <v>0.58698000000000017</v>
      </c>
      <c r="X16" s="183">
        <f>SUM(X4:X15)/P9</f>
        <v>0.58499999999999996</v>
      </c>
      <c r="Y16" s="183">
        <f>SUM(Y4:Y15)/Q9</f>
        <v>0.58579199999999998</v>
      </c>
      <c r="AA16" s="180">
        <f>SUM(AA4:AA15)/COUNTIF(AA4:AA15,  "&lt;&gt; 0")</f>
        <v>543.5</v>
      </c>
      <c r="AB16" s="180">
        <f>SUM(AB4:AB15)/COUNTIF(AB4:AB15,  "&lt;&gt; 0")</f>
        <v>1625</v>
      </c>
      <c r="AC16" s="180">
        <f>SUM(AC4:AC15)/COUNTIF(AC4:AC15,  "&lt;&gt; 0")</f>
        <v>2712</v>
      </c>
    </row>
    <row r="17" spans="1:19" x14ac:dyDescent="0.3">
      <c r="A17" s="207"/>
      <c r="B17" s="207" t="s">
        <v>137</v>
      </c>
      <c r="C17" s="207"/>
      <c r="D17" s="207"/>
      <c r="E17" s="207"/>
      <c r="F17" s="304"/>
      <c r="G17" s="305"/>
      <c r="H17" s="305"/>
      <c r="I17" s="305"/>
      <c r="J17" s="305"/>
      <c r="K17" s="305"/>
      <c r="L17" s="306"/>
      <c r="M17" s="207"/>
      <c r="S17" s="207"/>
    </row>
    <row r="18" spans="1:19" ht="15" thickBot="1" x14ac:dyDescent="0.35">
      <c r="B18" s="207"/>
      <c r="C18" s="207"/>
      <c r="D18" s="207"/>
      <c r="E18" s="207"/>
      <c r="F18" s="265" t="s">
        <v>52</v>
      </c>
      <c r="G18" s="266"/>
      <c r="H18" s="267"/>
      <c r="I18" s="29">
        <f t="shared" ref="I18:K18" si="9">I14+I16</f>
        <v>5.2718699999999998</v>
      </c>
      <c r="J18" s="30">
        <f t="shared" si="9"/>
        <v>3.7478333333333333</v>
      </c>
      <c r="K18" s="31">
        <f t="shared" si="9"/>
        <v>3.4423659999999998</v>
      </c>
      <c r="L18" s="240"/>
      <c r="M18" s="207"/>
      <c r="S18" s="207"/>
    </row>
    <row r="19" spans="1:19" x14ac:dyDescent="0.3">
      <c r="E19" s="207"/>
      <c r="F19" s="181"/>
      <c r="G19" s="182"/>
      <c r="H19" s="182"/>
      <c r="I19" s="182"/>
      <c r="J19" s="182"/>
      <c r="K19" s="182"/>
      <c r="M19" s="207"/>
      <c r="S19" s="207"/>
    </row>
    <row r="20" spans="1:19" x14ac:dyDescent="0.3">
      <c r="B20" s="207"/>
      <c r="C20" s="207"/>
      <c r="D20" s="207"/>
      <c r="F20" s="181"/>
      <c r="G20" s="182"/>
      <c r="H20" s="182"/>
      <c r="I20" s="182"/>
      <c r="J20" s="182"/>
      <c r="K20" s="182"/>
    </row>
    <row r="21" spans="1:19" x14ac:dyDescent="0.3">
      <c r="E21" s="207"/>
      <c r="F21" s="181"/>
      <c r="G21" s="182"/>
      <c r="H21" s="182"/>
      <c r="I21" s="182"/>
      <c r="J21" s="182"/>
      <c r="K21" s="182"/>
      <c r="M21" s="207"/>
      <c r="S21" s="207"/>
    </row>
    <row r="22" spans="1:19" x14ac:dyDescent="0.3">
      <c r="F22" s="181"/>
      <c r="G22" s="182"/>
      <c r="H22" s="182"/>
      <c r="I22" s="182"/>
      <c r="J22" s="182"/>
      <c r="K22" s="182"/>
    </row>
    <row r="23" spans="1:19" x14ac:dyDescent="0.3">
      <c r="F23" s="181"/>
      <c r="G23" s="182"/>
      <c r="H23" s="182"/>
      <c r="I23" s="182"/>
      <c r="J23" s="182"/>
      <c r="K23" s="182"/>
    </row>
    <row r="24" spans="1:19" x14ac:dyDescent="0.3">
      <c r="F24" s="181"/>
      <c r="G24" s="182"/>
      <c r="H24" s="182"/>
      <c r="I24" s="182"/>
      <c r="J24" s="182"/>
      <c r="K24" s="182"/>
    </row>
    <row r="25" spans="1:19" x14ac:dyDescent="0.3">
      <c r="F25" s="181"/>
      <c r="G25" s="182"/>
      <c r="H25" s="182"/>
      <c r="I25" s="182"/>
      <c r="J25" s="182"/>
      <c r="K25" s="182"/>
    </row>
    <row r="26" spans="1:19" x14ac:dyDescent="0.3">
      <c r="F26" s="181"/>
      <c r="G26" s="182"/>
      <c r="H26" s="182"/>
      <c r="I26" s="182"/>
      <c r="J26" s="182"/>
      <c r="K26" s="182"/>
    </row>
    <row r="27" spans="1:19" x14ac:dyDescent="0.3">
      <c r="F27" s="181"/>
      <c r="G27" s="182"/>
      <c r="H27" s="182"/>
      <c r="I27" s="182"/>
      <c r="J27" s="182"/>
      <c r="K27" s="182"/>
    </row>
    <row r="28" spans="1:19" x14ac:dyDescent="0.3">
      <c r="F28" s="181"/>
      <c r="G28" s="182"/>
      <c r="H28" s="182"/>
      <c r="I28" s="182"/>
      <c r="J28" s="182"/>
      <c r="K28" s="182"/>
    </row>
    <row r="29" spans="1:19" x14ac:dyDescent="0.3">
      <c r="F29" s="181"/>
      <c r="G29" s="182"/>
      <c r="H29" s="182"/>
      <c r="I29" s="182"/>
      <c r="J29" s="182"/>
      <c r="K29" s="182"/>
    </row>
    <row r="30" spans="1:19" x14ac:dyDescent="0.3">
      <c r="F30" s="181"/>
      <c r="G30" s="182"/>
      <c r="H30" s="182"/>
      <c r="I30" s="182"/>
      <c r="J30" s="182"/>
      <c r="K30" s="182"/>
    </row>
    <row r="31" spans="1:19" x14ac:dyDescent="0.3">
      <c r="F31" s="181"/>
      <c r="G31" s="182"/>
      <c r="H31" s="182"/>
      <c r="I31" s="182"/>
      <c r="J31" s="182"/>
      <c r="K31" s="182"/>
    </row>
    <row r="32" spans="1:19" x14ac:dyDescent="0.3">
      <c r="F32" s="181"/>
      <c r="G32" s="182"/>
      <c r="H32" s="182"/>
      <c r="I32" s="182"/>
      <c r="J32" s="182"/>
      <c r="K32" s="182"/>
    </row>
    <row r="33" spans="6:11" x14ac:dyDescent="0.3">
      <c r="F33" s="181"/>
      <c r="G33" s="182"/>
      <c r="H33" s="182"/>
      <c r="I33" s="182"/>
      <c r="J33" s="182"/>
      <c r="K33" s="182"/>
    </row>
    <row r="34" spans="6:11" x14ac:dyDescent="0.3">
      <c r="F34" s="181"/>
      <c r="G34" s="182"/>
      <c r="H34" s="182"/>
      <c r="I34" s="182"/>
      <c r="J34" s="182"/>
      <c r="K34" s="182"/>
    </row>
    <row r="35" spans="6:11" x14ac:dyDescent="0.3">
      <c r="F35" s="181"/>
      <c r="G35" s="182"/>
      <c r="H35" s="182"/>
      <c r="I35" s="182"/>
      <c r="J35" s="182"/>
      <c r="K35" s="182"/>
    </row>
    <row r="36" spans="6:11" x14ac:dyDescent="0.3">
      <c r="F36" s="181"/>
      <c r="G36" s="182"/>
      <c r="H36" s="182"/>
      <c r="I36" s="182"/>
      <c r="J36" s="182"/>
      <c r="K36" s="182"/>
    </row>
    <row r="37" spans="6:11" x14ac:dyDescent="0.3">
      <c r="F37" s="181"/>
      <c r="G37" s="182"/>
      <c r="H37" s="182"/>
      <c r="I37" s="182"/>
      <c r="J37" s="182"/>
      <c r="K37" s="182"/>
    </row>
    <row r="38" spans="6:11" x14ac:dyDescent="0.3">
      <c r="F38" s="181"/>
      <c r="G38" s="182"/>
      <c r="H38" s="182"/>
      <c r="I38" s="182"/>
      <c r="J38" s="182"/>
      <c r="K38" s="182"/>
    </row>
    <row r="39" spans="6:11" x14ac:dyDescent="0.3">
      <c r="F39" s="181"/>
      <c r="G39" s="182"/>
      <c r="H39" s="182"/>
      <c r="I39" s="182"/>
      <c r="J39" s="182"/>
      <c r="K39" s="182"/>
    </row>
    <row r="40" spans="6:11" x14ac:dyDescent="0.3">
      <c r="F40" s="181"/>
      <c r="G40" s="182"/>
      <c r="H40" s="182"/>
      <c r="I40" s="182"/>
      <c r="J40" s="182"/>
      <c r="K40" s="182"/>
    </row>
    <row r="41" spans="6:11" x14ac:dyDescent="0.3">
      <c r="F41" s="181"/>
      <c r="G41" s="182"/>
      <c r="H41" s="182"/>
      <c r="I41" s="182"/>
      <c r="J41" s="182"/>
      <c r="K41" s="182"/>
    </row>
    <row r="42" spans="6:11" x14ac:dyDescent="0.3">
      <c r="F42" s="181"/>
      <c r="G42" s="182"/>
      <c r="H42" s="182"/>
      <c r="I42" s="182"/>
      <c r="J42" s="182"/>
      <c r="K42" s="182"/>
    </row>
    <row r="43" spans="6:11" x14ac:dyDescent="0.3">
      <c r="F43" s="181"/>
      <c r="G43" s="182"/>
      <c r="H43" s="182"/>
      <c r="I43" s="182"/>
      <c r="J43" s="182"/>
      <c r="K43" s="182"/>
    </row>
    <row r="44" spans="6:11" x14ac:dyDescent="0.3">
      <c r="F44" s="181"/>
      <c r="G44" s="182"/>
      <c r="H44" s="182"/>
      <c r="I44" s="182"/>
      <c r="J44" s="182"/>
      <c r="K44" s="182"/>
    </row>
    <row r="45" spans="6:11" x14ac:dyDescent="0.3">
      <c r="F45" s="181"/>
      <c r="G45" s="182"/>
      <c r="H45" s="182"/>
      <c r="I45" s="182"/>
      <c r="J45" s="182"/>
      <c r="K45" s="182"/>
    </row>
    <row r="46" spans="6:11" x14ac:dyDescent="0.3">
      <c r="F46" s="181"/>
      <c r="G46" s="182"/>
      <c r="H46" s="182"/>
      <c r="I46" s="182"/>
      <c r="J46" s="182"/>
      <c r="K46" s="182"/>
    </row>
    <row r="47" spans="6:11" x14ac:dyDescent="0.3">
      <c r="F47" s="181"/>
      <c r="G47" s="182"/>
      <c r="H47" s="182"/>
      <c r="I47" s="182"/>
      <c r="J47" s="182"/>
      <c r="K47" s="182"/>
    </row>
    <row r="48" spans="6:11" x14ac:dyDescent="0.3">
      <c r="F48" s="181"/>
      <c r="G48" s="182"/>
      <c r="H48" s="182"/>
      <c r="I48" s="182"/>
      <c r="J48" s="182"/>
      <c r="K48" s="182"/>
    </row>
    <row r="49" spans="6:11" x14ac:dyDescent="0.3">
      <c r="F49" s="181"/>
      <c r="G49" s="182"/>
      <c r="H49" s="182"/>
      <c r="I49" s="182"/>
      <c r="J49" s="182"/>
      <c r="K49" s="182"/>
    </row>
    <row r="50" spans="6:11" x14ac:dyDescent="0.3">
      <c r="F50" s="181"/>
      <c r="G50" s="182"/>
      <c r="H50" s="182"/>
      <c r="I50" s="182"/>
      <c r="J50" s="182"/>
      <c r="K50" s="182"/>
    </row>
    <row r="51" spans="6:11" x14ac:dyDescent="0.3">
      <c r="F51" s="181"/>
      <c r="G51" s="182"/>
      <c r="H51" s="182"/>
      <c r="I51" s="182"/>
      <c r="J51" s="182"/>
      <c r="K51" s="182"/>
    </row>
    <row r="52" spans="6:11" x14ac:dyDescent="0.3">
      <c r="F52" s="181"/>
      <c r="G52" s="182"/>
      <c r="H52" s="182"/>
      <c r="I52" s="182"/>
      <c r="J52" s="182"/>
      <c r="K52" s="182"/>
    </row>
    <row r="53" spans="6:11" x14ac:dyDescent="0.3">
      <c r="F53" s="181"/>
      <c r="G53" s="182"/>
      <c r="H53" s="182"/>
      <c r="I53" s="182"/>
      <c r="J53" s="182"/>
      <c r="K53" s="182"/>
    </row>
    <row r="54" spans="6:11" x14ac:dyDescent="0.3">
      <c r="F54" s="181"/>
      <c r="G54" s="182"/>
      <c r="H54" s="182"/>
      <c r="I54" s="182"/>
      <c r="J54" s="182"/>
      <c r="K54" s="182"/>
    </row>
    <row r="55" spans="6:11" x14ac:dyDescent="0.3">
      <c r="F55" s="181"/>
      <c r="G55" s="182"/>
      <c r="H55" s="182"/>
      <c r="I55" s="182"/>
      <c r="J55" s="182"/>
      <c r="K55" s="182"/>
    </row>
    <row r="56" spans="6:11" x14ac:dyDescent="0.3">
      <c r="F56" s="181"/>
      <c r="G56" s="182"/>
      <c r="H56" s="182"/>
      <c r="I56" s="182"/>
      <c r="J56" s="182"/>
      <c r="K56" s="182"/>
    </row>
    <row r="57" spans="6:11" x14ac:dyDescent="0.3">
      <c r="F57" s="181"/>
      <c r="G57" s="182"/>
      <c r="H57" s="182"/>
      <c r="I57" s="182"/>
      <c r="J57" s="182"/>
      <c r="K57" s="182"/>
    </row>
    <row r="58" spans="6:11" x14ac:dyDescent="0.3">
      <c r="F58" s="181"/>
      <c r="G58" s="182"/>
      <c r="H58" s="182"/>
      <c r="I58" s="182"/>
      <c r="J58" s="182"/>
      <c r="K58" s="182"/>
    </row>
    <row r="59" spans="6:11" x14ac:dyDescent="0.3">
      <c r="F59" s="181"/>
      <c r="G59" s="182"/>
      <c r="H59" s="182"/>
      <c r="I59" s="182"/>
      <c r="J59" s="182"/>
      <c r="K59" s="182"/>
    </row>
    <row r="60" spans="6:11" x14ac:dyDescent="0.3">
      <c r="F60" s="181"/>
      <c r="G60" s="182"/>
      <c r="H60" s="182"/>
      <c r="I60" s="182"/>
      <c r="J60" s="182"/>
      <c r="K60" s="182"/>
    </row>
    <row r="61" spans="6:11" x14ac:dyDescent="0.3">
      <c r="F61" s="181"/>
      <c r="G61" s="182"/>
      <c r="H61" s="182"/>
      <c r="I61" s="182"/>
      <c r="J61" s="182"/>
      <c r="K61" s="182"/>
    </row>
    <row r="62" spans="6:11" x14ac:dyDescent="0.3">
      <c r="F62" s="181"/>
      <c r="G62" s="182"/>
      <c r="H62" s="182"/>
      <c r="I62" s="182"/>
      <c r="J62" s="182"/>
      <c r="K62" s="182"/>
    </row>
    <row r="63" spans="6:11" x14ac:dyDescent="0.3">
      <c r="F63" s="181"/>
      <c r="G63" s="182"/>
      <c r="H63" s="182"/>
      <c r="I63" s="182"/>
      <c r="J63" s="182"/>
      <c r="K63" s="182"/>
    </row>
    <row r="64" spans="6:11" x14ac:dyDescent="0.3">
      <c r="F64" s="181"/>
      <c r="G64" s="182"/>
      <c r="H64" s="182"/>
      <c r="I64" s="182"/>
      <c r="J64" s="182"/>
      <c r="K64" s="182"/>
    </row>
    <row r="65" spans="6:11" x14ac:dyDescent="0.3">
      <c r="F65" s="181"/>
      <c r="G65" s="182"/>
      <c r="H65" s="182"/>
      <c r="I65" s="182"/>
      <c r="J65" s="182"/>
      <c r="K65" s="182"/>
    </row>
    <row r="66" spans="6:11" x14ac:dyDescent="0.3">
      <c r="F66" s="181"/>
      <c r="G66" s="182"/>
      <c r="H66" s="182"/>
      <c r="I66" s="182"/>
      <c r="J66" s="182"/>
      <c r="K66" s="182"/>
    </row>
    <row r="67" spans="6:11" x14ac:dyDescent="0.3">
      <c r="F67" s="181"/>
      <c r="G67" s="182"/>
      <c r="H67" s="182"/>
      <c r="I67" s="182"/>
      <c r="J67" s="182"/>
      <c r="K67" s="182"/>
    </row>
    <row r="68" spans="6:11" x14ac:dyDescent="0.3">
      <c r="F68" s="181"/>
      <c r="G68" s="182"/>
      <c r="H68" s="182"/>
      <c r="I68" s="182"/>
      <c r="J68" s="182"/>
      <c r="K68" s="182"/>
    </row>
    <row r="69" spans="6:11" x14ac:dyDescent="0.3">
      <c r="F69" s="181"/>
      <c r="G69" s="182"/>
      <c r="H69" s="182"/>
      <c r="I69" s="182"/>
      <c r="J69" s="182"/>
      <c r="K69" s="182"/>
    </row>
    <row r="70" spans="6:11" x14ac:dyDescent="0.3">
      <c r="F70" s="181"/>
      <c r="G70" s="182"/>
      <c r="H70" s="182"/>
      <c r="I70" s="182"/>
      <c r="J70" s="182"/>
      <c r="K70" s="182"/>
    </row>
    <row r="71" spans="6:11" x14ac:dyDescent="0.3">
      <c r="F71" s="181"/>
      <c r="G71" s="182"/>
      <c r="H71" s="182"/>
      <c r="I71" s="182"/>
      <c r="J71" s="182"/>
      <c r="K71" s="182"/>
    </row>
    <row r="72" spans="6:11" x14ac:dyDescent="0.3">
      <c r="F72" s="181"/>
      <c r="G72" s="182"/>
      <c r="H72" s="182"/>
      <c r="I72" s="182"/>
      <c r="J72" s="182"/>
      <c r="K72" s="182"/>
    </row>
    <row r="73" spans="6:11" x14ac:dyDescent="0.3">
      <c r="F73" s="181"/>
      <c r="G73" s="182"/>
      <c r="H73" s="182"/>
      <c r="I73" s="182"/>
      <c r="J73" s="182"/>
      <c r="K73" s="182"/>
    </row>
    <row r="74" spans="6:11" x14ac:dyDescent="0.3">
      <c r="F74" s="181"/>
      <c r="G74" s="182"/>
      <c r="H74" s="182"/>
      <c r="I74" s="182"/>
      <c r="J74" s="182"/>
      <c r="K74" s="182"/>
    </row>
    <row r="75" spans="6:11" x14ac:dyDescent="0.3">
      <c r="F75" s="181"/>
      <c r="G75" s="182"/>
      <c r="H75" s="182"/>
      <c r="I75" s="182"/>
      <c r="J75" s="182"/>
      <c r="K75" s="182"/>
    </row>
    <row r="76" spans="6:11" x14ac:dyDescent="0.3">
      <c r="F76" s="181"/>
      <c r="G76" s="182"/>
      <c r="H76" s="182"/>
      <c r="I76" s="182"/>
      <c r="J76" s="182"/>
      <c r="K76" s="182"/>
    </row>
    <row r="77" spans="6:11" x14ac:dyDescent="0.3">
      <c r="F77" s="181"/>
      <c r="G77" s="182"/>
      <c r="H77" s="182"/>
      <c r="I77" s="182"/>
      <c r="J77" s="182"/>
      <c r="K77" s="182"/>
    </row>
    <row r="78" spans="6:11" x14ac:dyDescent="0.3">
      <c r="F78" s="181"/>
      <c r="G78" s="182"/>
      <c r="H78" s="182"/>
      <c r="I78" s="182"/>
      <c r="J78" s="182"/>
      <c r="K78" s="182"/>
    </row>
    <row r="79" spans="6:11" x14ac:dyDescent="0.3">
      <c r="F79" s="181"/>
      <c r="G79" s="182"/>
      <c r="H79" s="182"/>
      <c r="I79" s="182"/>
      <c r="J79" s="182"/>
      <c r="K79" s="182"/>
    </row>
    <row r="80" spans="6:11" x14ac:dyDescent="0.3">
      <c r="F80" s="181"/>
      <c r="G80" s="182"/>
      <c r="H80" s="182"/>
      <c r="I80" s="182"/>
      <c r="J80" s="182"/>
      <c r="K80" s="182"/>
    </row>
    <row r="81" spans="6:11" x14ac:dyDescent="0.3">
      <c r="F81" s="181"/>
      <c r="G81" s="182"/>
      <c r="H81" s="182"/>
      <c r="I81" s="182"/>
      <c r="J81" s="182"/>
      <c r="K81" s="182"/>
    </row>
    <row r="82" spans="6:11" x14ac:dyDescent="0.3">
      <c r="F82" s="181"/>
      <c r="G82" s="182"/>
      <c r="H82" s="182"/>
      <c r="I82" s="182"/>
      <c r="J82" s="182"/>
      <c r="K82" s="182"/>
    </row>
    <row r="83" spans="6:11" x14ac:dyDescent="0.3">
      <c r="F83" s="181"/>
      <c r="G83" s="182"/>
      <c r="H83" s="182"/>
      <c r="I83" s="182"/>
      <c r="J83" s="182"/>
      <c r="K83" s="182"/>
    </row>
    <row r="84" spans="6:11" x14ac:dyDescent="0.3">
      <c r="F84" s="181"/>
      <c r="G84" s="182"/>
      <c r="H84" s="182"/>
      <c r="I84" s="182"/>
      <c r="J84" s="182"/>
      <c r="K84" s="182"/>
    </row>
    <row r="85" spans="6:11" x14ac:dyDescent="0.3">
      <c r="F85" s="181"/>
      <c r="G85" s="182"/>
      <c r="H85" s="182"/>
      <c r="I85" s="182"/>
      <c r="J85" s="182"/>
      <c r="K85" s="182"/>
    </row>
    <row r="86" spans="6:11" x14ac:dyDescent="0.3">
      <c r="F86" s="181"/>
      <c r="G86" s="182"/>
      <c r="H86" s="182"/>
      <c r="I86" s="182"/>
      <c r="J86" s="182"/>
      <c r="K86" s="182"/>
    </row>
    <row r="87" spans="6:11" x14ac:dyDescent="0.3">
      <c r="F87" s="181"/>
      <c r="G87" s="182"/>
      <c r="H87" s="182"/>
      <c r="I87" s="182"/>
      <c r="J87" s="182"/>
      <c r="K87" s="182"/>
    </row>
    <row r="88" spans="6:11" x14ac:dyDescent="0.3">
      <c r="F88" s="181"/>
      <c r="G88" s="182"/>
      <c r="H88" s="182"/>
      <c r="I88" s="182"/>
      <c r="J88" s="182"/>
      <c r="K88" s="182"/>
    </row>
    <row r="89" spans="6:11" x14ac:dyDescent="0.3">
      <c r="F89" s="181"/>
      <c r="G89" s="182"/>
      <c r="H89" s="182"/>
      <c r="I89" s="182"/>
      <c r="J89" s="182"/>
      <c r="K89" s="182"/>
    </row>
    <row r="90" spans="6:11" x14ac:dyDescent="0.3">
      <c r="F90" s="181"/>
      <c r="G90" s="182"/>
      <c r="H90" s="182"/>
      <c r="I90" s="182"/>
      <c r="J90" s="182"/>
      <c r="K90" s="182"/>
    </row>
    <row r="91" spans="6:11" x14ac:dyDescent="0.3">
      <c r="F91" s="181"/>
      <c r="G91" s="182"/>
      <c r="H91" s="182"/>
      <c r="I91" s="182"/>
      <c r="J91" s="182"/>
      <c r="K91" s="182"/>
    </row>
    <row r="92" spans="6:11" x14ac:dyDescent="0.3">
      <c r="F92" s="181"/>
      <c r="G92" s="182"/>
      <c r="H92" s="182"/>
      <c r="I92" s="182"/>
      <c r="J92" s="182"/>
      <c r="K92" s="182"/>
    </row>
    <row r="93" spans="6:11" x14ac:dyDescent="0.3">
      <c r="F93" s="181"/>
      <c r="G93" s="182"/>
      <c r="H93" s="182"/>
      <c r="I93" s="182"/>
      <c r="J93" s="182"/>
      <c r="K93" s="182"/>
    </row>
    <row r="94" spans="6:11" x14ac:dyDescent="0.3">
      <c r="F94" s="181"/>
      <c r="G94" s="182"/>
      <c r="H94" s="182"/>
      <c r="I94" s="182"/>
      <c r="J94" s="182"/>
      <c r="K94" s="182"/>
    </row>
    <row r="95" spans="6:11" x14ac:dyDescent="0.3">
      <c r="F95" s="181"/>
      <c r="G95" s="182"/>
      <c r="H95" s="182"/>
      <c r="I95" s="182"/>
      <c r="J95" s="182"/>
      <c r="K95" s="182"/>
    </row>
    <row r="96" spans="6:11" x14ac:dyDescent="0.3">
      <c r="F96" s="181"/>
      <c r="G96" s="182"/>
      <c r="H96" s="182"/>
      <c r="I96" s="182"/>
      <c r="J96" s="182"/>
      <c r="K96" s="182"/>
    </row>
    <row r="97" spans="6:11" x14ac:dyDescent="0.3">
      <c r="F97" s="181"/>
      <c r="G97" s="182"/>
      <c r="H97" s="182"/>
      <c r="I97" s="182"/>
      <c r="J97" s="182"/>
      <c r="K97" s="182"/>
    </row>
    <row r="98" spans="6:11" x14ac:dyDescent="0.3">
      <c r="F98" s="181"/>
      <c r="G98" s="182"/>
      <c r="H98" s="182"/>
      <c r="I98" s="182"/>
      <c r="J98" s="182"/>
      <c r="K98" s="182"/>
    </row>
    <row r="99" spans="6:11" x14ac:dyDescent="0.3">
      <c r="F99" s="181"/>
      <c r="G99" s="182"/>
      <c r="H99" s="182"/>
      <c r="I99" s="182"/>
      <c r="J99" s="182"/>
      <c r="K99" s="182"/>
    </row>
    <row r="100" spans="6:11" x14ac:dyDescent="0.3">
      <c r="F100" s="181"/>
      <c r="G100" s="182"/>
      <c r="H100" s="182"/>
      <c r="I100" s="182"/>
      <c r="J100" s="182"/>
      <c r="K100" s="182"/>
    </row>
    <row r="101" spans="6:11" x14ac:dyDescent="0.3">
      <c r="F101" s="181"/>
      <c r="G101" s="182"/>
      <c r="H101" s="182"/>
      <c r="I101" s="182"/>
      <c r="J101" s="182"/>
      <c r="K101" s="182"/>
    </row>
    <row r="102" spans="6:11" x14ac:dyDescent="0.3">
      <c r="F102" s="181"/>
      <c r="G102" s="182"/>
      <c r="H102" s="182"/>
      <c r="I102" s="182"/>
      <c r="J102" s="182"/>
      <c r="K102" s="182"/>
    </row>
    <row r="103" spans="6:11" x14ac:dyDescent="0.3">
      <c r="F103" s="181"/>
      <c r="G103" s="182"/>
      <c r="H103" s="182"/>
      <c r="I103" s="182"/>
      <c r="J103" s="182"/>
      <c r="K103" s="182"/>
    </row>
    <row r="104" spans="6:11" x14ac:dyDescent="0.3">
      <c r="F104" s="181"/>
      <c r="G104" s="182"/>
      <c r="H104" s="182"/>
      <c r="I104" s="182"/>
      <c r="J104" s="182"/>
      <c r="K104" s="182"/>
    </row>
    <row r="105" spans="6:11" x14ac:dyDescent="0.3">
      <c r="F105" s="181"/>
      <c r="G105" s="182"/>
      <c r="H105" s="182"/>
      <c r="I105" s="182"/>
      <c r="J105" s="182"/>
      <c r="K105" s="182"/>
    </row>
    <row r="106" spans="6:11" x14ac:dyDescent="0.3">
      <c r="F106" s="181"/>
      <c r="G106" s="182"/>
      <c r="H106" s="182"/>
      <c r="I106" s="182"/>
      <c r="J106" s="182"/>
      <c r="K106" s="182"/>
    </row>
    <row r="107" spans="6:11" x14ac:dyDescent="0.3">
      <c r="F107" s="181"/>
      <c r="G107" s="182"/>
      <c r="H107" s="182"/>
      <c r="I107" s="182"/>
      <c r="J107" s="182"/>
      <c r="K107" s="182"/>
    </row>
    <row r="108" spans="6:11" x14ac:dyDescent="0.3">
      <c r="F108" s="181"/>
      <c r="G108" s="182"/>
      <c r="H108" s="182"/>
      <c r="I108" s="182"/>
      <c r="J108" s="182"/>
      <c r="K108" s="182"/>
    </row>
    <row r="109" spans="6:11" x14ac:dyDescent="0.3">
      <c r="F109" s="181"/>
      <c r="G109" s="182"/>
      <c r="H109" s="182"/>
      <c r="I109" s="182"/>
      <c r="J109" s="182"/>
      <c r="K109" s="182"/>
    </row>
    <row r="110" spans="6:11" x14ac:dyDescent="0.3">
      <c r="F110" s="181"/>
      <c r="G110" s="182"/>
      <c r="H110" s="182"/>
      <c r="I110" s="182"/>
      <c r="J110" s="182"/>
      <c r="K110" s="182"/>
    </row>
    <row r="111" spans="6:11" x14ac:dyDescent="0.3">
      <c r="F111" s="181"/>
      <c r="G111" s="182"/>
      <c r="H111" s="182"/>
      <c r="I111" s="182"/>
      <c r="J111" s="182"/>
      <c r="K111" s="182"/>
    </row>
    <row r="112" spans="6:11" x14ac:dyDescent="0.3">
      <c r="F112" s="181"/>
      <c r="G112" s="182"/>
      <c r="H112" s="182"/>
      <c r="I112" s="182"/>
      <c r="J112" s="182"/>
      <c r="K112" s="182"/>
    </row>
    <row r="113" spans="6:11" x14ac:dyDescent="0.3">
      <c r="F113" s="181"/>
      <c r="G113" s="182"/>
      <c r="H113" s="182"/>
      <c r="I113" s="182"/>
      <c r="J113" s="182"/>
      <c r="K113" s="182"/>
    </row>
    <row r="114" spans="6:11" x14ac:dyDescent="0.3">
      <c r="F114" s="181"/>
      <c r="G114" s="182"/>
      <c r="H114" s="182"/>
      <c r="I114" s="182"/>
      <c r="J114" s="182"/>
      <c r="K114" s="182"/>
    </row>
    <row r="115" spans="6:11" x14ac:dyDescent="0.3">
      <c r="F115" s="181"/>
      <c r="G115" s="182"/>
      <c r="H115" s="182"/>
      <c r="I115" s="182"/>
      <c r="J115" s="182"/>
      <c r="K115" s="182"/>
    </row>
    <row r="116" spans="6:11" x14ac:dyDescent="0.3">
      <c r="F116" s="181"/>
      <c r="G116" s="182"/>
      <c r="H116" s="182"/>
      <c r="I116" s="182"/>
      <c r="J116" s="182"/>
      <c r="K116" s="182"/>
    </row>
    <row r="117" spans="6:11" x14ac:dyDescent="0.3">
      <c r="F117" s="181"/>
      <c r="G117" s="182"/>
      <c r="H117" s="182"/>
      <c r="I117" s="182"/>
      <c r="J117" s="182"/>
      <c r="K117" s="182"/>
    </row>
    <row r="118" spans="6:11" x14ac:dyDescent="0.3">
      <c r="F118" s="181"/>
      <c r="G118" s="182"/>
      <c r="H118" s="182"/>
      <c r="I118" s="182"/>
      <c r="J118" s="182"/>
      <c r="K118" s="182"/>
    </row>
    <row r="119" spans="6:11" x14ac:dyDescent="0.3">
      <c r="F119" s="181"/>
      <c r="G119" s="182"/>
      <c r="H119" s="182"/>
      <c r="I119" s="182"/>
      <c r="J119" s="182"/>
      <c r="K119" s="182"/>
    </row>
    <row r="120" spans="6:11" x14ac:dyDescent="0.3">
      <c r="F120" s="181"/>
      <c r="G120" s="182"/>
      <c r="H120" s="182"/>
      <c r="I120" s="182"/>
      <c r="J120" s="182"/>
      <c r="K120" s="182"/>
    </row>
    <row r="121" spans="6:11" x14ac:dyDescent="0.3">
      <c r="F121" s="181"/>
      <c r="G121" s="182"/>
      <c r="H121" s="182"/>
      <c r="I121" s="182"/>
      <c r="J121" s="182"/>
      <c r="K121" s="182"/>
    </row>
    <row r="122" spans="6:11" x14ac:dyDescent="0.3">
      <c r="F122" s="181"/>
      <c r="G122" s="182"/>
      <c r="H122" s="182"/>
      <c r="I122" s="182"/>
      <c r="J122" s="182"/>
      <c r="K122" s="182"/>
    </row>
    <row r="123" spans="6:11" x14ac:dyDescent="0.3">
      <c r="F123" s="181"/>
      <c r="G123" s="182"/>
      <c r="H123" s="182"/>
      <c r="I123" s="182"/>
      <c r="J123" s="182"/>
      <c r="K123" s="182"/>
    </row>
    <row r="124" spans="6:11" x14ac:dyDescent="0.3">
      <c r="F124" s="181"/>
      <c r="G124" s="182"/>
      <c r="H124" s="182"/>
      <c r="I124" s="182"/>
      <c r="J124" s="182"/>
      <c r="K124" s="182"/>
    </row>
    <row r="125" spans="6:11" x14ac:dyDescent="0.3">
      <c r="F125" s="181"/>
      <c r="G125" s="182"/>
      <c r="H125" s="182"/>
      <c r="I125" s="182"/>
      <c r="J125" s="182"/>
      <c r="K125" s="182"/>
    </row>
    <row r="126" spans="6:11" x14ac:dyDescent="0.3">
      <c r="F126" s="181"/>
      <c r="G126" s="182"/>
      <c r="H126" s="182"/>
      <c r="I126" s="182"/>
      <c r="J126" s="182"/>
      <c r="K126" s="182"/>
    </row>
    <row r="127" spans="6:11" x14ac:dyDescent="0.3">
      <c r="F127" s="181"/>
      <c r="G127" s="182"/>
      <c r="H127" s="182"/>
      <c r="I127" s="182"/>
      <c r="J127" s="182"/>
      <c r="K127" s="182"/>
    </row>
    <row r="128" spans="6:11" x14ac:dyDescent="0.3">
      <c r="F128" s="181"/>
      <c r="G128" s="182"/>
      <c r="H128" s="182"/>
      <c r="I128" s="182"/>
      <c r="J128" s="182"/>
      <c r="K128" s="182"/>
    </row>
    <row r="129" spans="6:11" x14ac:dyDescent="0.3">
      <c r="F129" s="181"/>
      <c r="G129" s="182"/>
      <c r="H129" s="182"/>
      <c r="I129" s="182"/>
      <c r="J129" s="182"/>
      <c r="K129" s="182"/>
    </row>
    <row r="130" spans="6:11" x14ac:dyDescent="0.3">
      <c r="F130" s="181"/>
      <c r="G130" s="182"/>
      <c r="H130" s="182"/>
      <c r="I130" s="182"/>
      <c r="J130" s="182"/>
      <c r="K130" s="182"/>
    </row>
    <row r="131" spans="6:11" x14ac:dyDescent="0.3">
      <c r="F131" s="181"/>
      <c r="G131" s="182"/>
      <c r="H131" s="182"/>
      <c r="I131" s="182"/>
      <c r="J131" s="182"/>
      <c r="K131" s="182"/>
    </row>
    <row r="132" spans="6:11" x14ac:dyDescent="0.3">
      <c r="F132" s="181"/>
      <c r="G132" s="182"/>
      <c r="H132" s="182"/>
      <c r="I132" s="182"/>
      <c r="J132" s="182"/>
      <c r="K132" s="182"/>
    </row>
    <row r="133" spans="6:11" x14ac:dyDescent="0.3">
      <c r="F133" s="181"/>
      <c r="G133" s="182"/>
      <c r="H133" s="182"/>
      <c r="I133" s="182"/>
      <c r="J133" s="182"/>
      <c r="K133" s="182"/>
    </row>
    <row r="134" spans="6:11" x14ac:dyDescent="0.3">
      <c r="F134" s="181"/>
      <c r="G134" s="182"/>
      <c r="H134" s="182"/>
      <c r="I134" s="182"/>
      <c r="J134" s="182"/>
      <c r="K134" s="182"/>
    </row>
    <row r="135" spans="6:11" x14ac:dyDescent="0.3">
      <c r="F135" s="181"/>
      <c r="G135" s="182"/>
      <c r="H135" s="182"/>
      <c r="I135" s="182"/>
      <c r="J135" s="182"/>
      <c r="K135" s="182"/>
    </row>
    <row r="136" spans="6:11" x14ac:dyDescent="0.3">
      <c r="F136" s="181"/>
      <c r="G136" s="182"/>
      <c r="H136" s="182"/>
      <c r="I136" s="182"/>
      <c r="J136" s="182"/>
      <c r="K136" s="182"/>
    </row>
    <row r="137" spans="6:11" x14ac:dyDescent="0.3">
      <c r="F137" s="181"/>
      <c r="G137" s="182"/>
      <c r="H137" s="182"/>
      <c r="I137" s="182"/>
      <c r="J137" s="182"/>
      <c r="K137" s="182"/>
    </row>
    <row r="138" spans="6:11" x14ac:dyDescent="0.3">
      <c r="F138" s="181"/>
      <c r="G138" s="182"/>
      <c r="H138" s="182"/>
      <c r="I138" s="182"/>
      <c r="J138" s="182"/>
      <c r="K138" s="182"/>
    </row>
    <row r="139" spans="6:11" x14ac:dyDescent="0.3">
      <c r="F139" s="181"/>
      <c r="G139" s="182"/>
      <c r="H139" s="182"/>
      <c r="I139" s="182"/>
      <c r="J139" s="182"/>
      <c r="K139" s="182"/>
    </row>
    <row r="140" spans="6:11" x14ac:dyDescent="0.3">
      <c r="F140" s="181"/>
      <c r="G140" s="182"/>
      <c r="H140" s="182"/>
      <c r="I140" s="182"/>
      <c r="J140" s="182"/>
      <c r="K140" s="182"/>
    </row>
    <row r="141" spans="6:11" x14ac:dyDescent="0.3">
      <c r="F141" s="181"/>
      <c r="G141" s="182"/>
      <c r="H141" s="182"/>
      <c r="I141" s="182"/>
      <c r="J141" s="182"/>
      <c r="K141" s="182"/>
    </row>
    <row r="142" spans="6:11" x14ac:dyDescent="0.3">
      <c r="F142" s="181"/>
      <c r="G142" s="182"/>
      <c r="H142" s="182"/>
      <c r="I142" s="182"/>
      <c r="J142" s="182"/>
      <c r="K142" s="182"/>
    </row>
    <row r="143" spans="6:11" x14ac:dyDescent="0.3">
      <c r="F143" s="181"/>
      <c r="G143" s="182"/>
      <c r="H143" s="182"/>
      <c r="I143" s="182"/>
      <c r="J143" s="182"/>
      <c r="K143" s="182"/>
    </row>
    <row r="144" spans="6:11" x14ac:dyDescent="0.3">
      <c r="F144" s="181"/>
      <c r="G144" s="182"/>
      <c r="H144" s="182"/>
      <c r="I144" s="182"/>
      <c r="J144" s="182"/>
      <c r="K144" s="182"/>
    </row>
    <row r="145" spans="6:11" x14ac:dyDescent="0.3">
      <c r="F145" s="181"/>
      <c r="G145" s="182"/>
      <c r="H145" s="182"/>
      <c r="I145" s="182"/>
      <c r="J145" s="182"/>
      <c r="K145" s="182"/>
    </row>
    <row r="146" spans="6:11" x14ac:dyDescent="0.3">
      <c r="F146" s="181"/>
      <c r="G146" s="182"/>
      <c r="H146" s="182"/>
      <c r="I146" s="182"/>
      <c r="J146" s="182"/>
      <c r="K146" s="182"/>
    </row>
    <row r="147" spans="6:11" x14ac:dyDescent="0.3">
      <c r="F147" s="181"/>
      <c r="G147" s="182"/>
      <c r="H147" s="182"/>
      <c r="I147" s="182"/>
      <c r="J147" s="182"/>
      <c r="K147" s="182"/>
    </row>
    <row r="148" spans="6:11" x14ac:dyDescent="0.3">
      <c r="F148" s="181"/>
      <c r="G148" s="182"/>
      <c r="H148" s="182"/>
      <c r="I148" s="182"/>
      <c r="J148" s="182"/>
      <c r="K148" s="182"/>
    </row>
    <row r="149" spans="6:11" x14ac:dyDescent="0.3">
      <c r="F149" s="181"/>
      <c r="G149" s="182"/>
      <c r="H149" s="182"/>
      <c r="I149" s="182"/>
      <c r="J149" s="182"/>
      <c r="K149" s="182"/>
    </row>
    <row r="150" spans="6:11" x14ac:dyDescent="0.3">
      <c r="F150" s="181"/>
      <c r="G150" s="182"/>
      <c r="H150" s="182"/>
      <c r="I150" s="182"/>
      <c r="J150" s="182"/>
      <c r="K150" s="182"/>
    </row>
    <row r="151" spans="6:11" x14ac:dyDescent="0.3">
      <c r="F151" s="181"/>
      <c r="G151" s="182"/>
      <c r="H151" s="182"/>
      <c r="I151" s="182"/>
      <c r="J151" s="182"/>
      <c r="K151" s="182"/>
    </row>
    <row r="152" spans="6:11" x14ac:dyDescent="0.3">
      <c r="F152" s="181"/>
      <c r="G152" s="182"/>
      <c r="H152" s="182"/>
      <c r="I152" s="182"/>
      <c r="J152" s="182"/>
      <c r="K152" s="182"/>
    </row>
    <row r="153" spans="6:11" x14ac:dyDescent="0.3">
      <c r="F153" s="181"/>
      <c r="G153" s="182"/>
      <c r="H153" s="182"/>
      <c r="I153" s="182"/>
      <c r="J153" s="182"/>
      <c r="K153" s="182"/>
    </row>
    <row r="154" spans="6:11" x14ac:dyDescent="0.3">
      <c r="F154" s="181"/>
      <c r="G154" s="182"/>
      <c r="H154" s="182"/>
      <c r="I154" s="182"/>
      <c r="J154" s="182"/>
      <c r="K154" s="182"/>
    </row>
    <row r="155" spans="6:11" x14ac:dyDescent="0.3">
      <c r="F155" s="181"/>
      <c r="G155" s="182"/>
      <c r="H155" s="182"/>
      <c r="I155" s="182"/>
      <c r="J155" s="182"/>
      <c r="K155" s="182"/>
    </row>
    <row r="156" spans="6:11" x14ac:dyDescent="0.3">
      <c r="F156" s="181"/>
      <c r="G156" s="182"/>
      <c r="H156" s="182"/>
      <c r="I156" s="182"/>
      <c r="J156" s="182"/>
      <c r="K156" s="182"/>
    </row>
    <row r="157" spans="6:11" x14ac:dyDescent="0.3">
      <c r="F157" s="181"/>
      <c r="G157" s="182"/>
      <c r="H157" s="182"/>
      <c r="I157" s="182"/>
      <c r="J157" s="182"/>
      <c r="K157" s="182"/>
    </row>
    <row r="158" spans="6:11" x14ac:dyDescent="0.3">
      <c r="F158" s="181"/>
      <c r="G158" s="182"/>
      <c r="H158" s="182"/>
      <c r="I158" s="182"/>
      <c r="J158" s="182"/>
      <c r="K158" s="182"/>
    </row>
    <row r="159" spans="6:11" x14ac:dyDescent="0.3">
      <c r="F159" s="181"/>
      <c r="G159" s="182"/>
      <c r="H159" s="182"/>
      <c r="I159" s="182"/>
      <c r="J159" s="182"/>
      <c r="K159" s="182"/>
    </row>
    <row r="160" spans="6:11" x14ac:dyDescent="0.3">
      <c r="F160" s="181"/>
      <c r="G160" s="182"/>
      <c r="H160" s="182"/>
      <c r="I160" s="182"/>
      <c r="J160" s="182"/>
      <c r="K160" s="182"/>
    </row>
    <row r="161" spans="6:11" x14ac:dyDescent="0.3">
      <c r="F161" s="181"/>
      <c r="G161" s="182"/>
      <c r="H161" s="182"/>
      <c r="I161" s="182"/>
      <c r="J161" s="182"/>
      <c r="K161" s="182"/>
    </row>
    <row r="162" spans="6:11" x14ac:dyDescent="0.3">
      <c r="F162" s="181"/>
      <c r="G162" s="182"/>
      <c r="H162" s="182"/>
      <c r="I162" s="182"/>
      <c r="J162" s="182"/>
      <c r="K162" s="182"/>
    </row>
    <row r="163" spans="6:11" x14ac:dyDescent="0.3">
      <c r="F163" s="181"/>
      <c r="G163" s="182"/>
      <c r="H163" s="182"/>
      <c r="I163" s="182"/>
      <c r="J163" s="182"/>
      <c r="K163" s="182"/>
    </row>
    <row r="164" spans="6:11" x14ac:dyDescent="0.3">
      <c r="F164" s="181"/>
      <c r="G164" s="182"/>
      <c r="H164" s="182"/>
      <c r="I164" s="182"/>
      <c r="J164" s="182"/>
      <c r="K164" s="182"/>
    </row>
    <row r="165" spans="6:11" x14ac:dyDescent="0.3">
      <c r="F165" s="181"/>
      <c r="G165" s="182"/>
      <c r="H165" s="182"/>
      <c r="I165" s="182"/>
      <c r="J165" s="182"/>
      <c r="K165" s="182"/>
    </row>
    <row r="166" spans="6:11" x14ac:dyDescent="0.3">
      <c r="F166" s="181"/>
      <c r="G166" s="182"/>
      <c r="H166" s="182"/>
      <c r="I166" s="182"/>
      <c r="J166" s="182"/>
      <c r="K166" s="182"/>
    </row>
    <row r="167" spans="6:11" x14ac:dyDescent="0.3">
      <c r="F167" s="181"/>
      <c r="G167" s="182"/>
      <c r="H167" s="182"/>
      <c r="I167" s="182"/>
      <c r="J167" s="182"/>
      <c r="K167" s="182"/>
    </row>
    <row r="168" spans="6:11" x14ac:dyDescent="0.3">
      <c r="F168" s="181"/>
      <c r="G168" s="182"/>
      <c r="H168" s="182"/>
      <c r="I168" s="182"/>
      <c r="J168" s="182"/>
      <c r="K168" s="182"/>
    </row>
    <row r="169" spans="6:11" x14ac:dyDescent="0.3">
      <c r="F169" s="181"/>
      <c r="G169" s="182"/>
      <c r="H169" s="182"/>
      <c r="I169" s="182"/>
      <c r="J169" s="182"/>
      <c r="K169" s="182"/>
    </row>
    <row r="170" spans="6:11" x14ac:dyDescent="0.3">
      <c r="F170" s="181"/>
      <c r="G170" s="182"/>
      <c r="H170" s="182"/>
      <c r="I170" s="182"/>
      <c r="J170" s="182"/>
      <c r="K170" s="182"/>
    </row>
    <row r="171" spans="6:11" x14ac:dyDescent="0.3">
      <c r="F171" s="181"/>
      <c r="G171" s="182"/>
      <c r="H171" s="182"/>
      <c r="I171" s="182"/>
      <c r="J171" s="182"/>
      <c r="K171" s="182"/>
    </row>
    <row r="172" spans="6:11" x14ac:dyDescent="0.3">
      <c r="F172" s="181"/>
      <c r="G172" s="182"/>
      <c r="H172" s="182"/>
      <c r="I172" s="182"/>
      <c r="J172" s="182"/>
      <c r="K172" s="182"/>
    </row>
    <row r="173" spans="6:11" x14ac:dyDescent="0.3">
      <c r="F173" s="181"/>
      <c r="G173" s="182"/>
      <c r="H173" s="182"/>
      <c r="I173" s="182"/>
      <c r="J173" s="182"/>
      <c r="K173" s="182"/>
    </row>
    <row r="174" spans="6:11" x14ac:dyDescent="0.3">
      <c r="F174" s="181"/>
      <c r="G174" s="182"/>
      <c r="H174" s="182"/>
      <c r="I174" s="182"/>
      <c r="J174" s="182"/>
      <c r="K174" s="182"/>
    </row>
    <row r="175" spans="6:11" x14ac:dyDescent="0.3">
      <c r="F175" s="181"/>
      <c r="G175" s="182"/>
      <c r="H175" s="182"/>
      <c r="I175" s="182"/>
      <c r="J175" s="182"/>
      <c r="K175" s="182"/>
    </row>
    <row r="176" spans="6:11" x14ac:dyDescent="0.3">
      <c r="F176" s="181"/>
      <c r="G176" s="182"/>
      <c r="H176" s="182"/>
      <c r="I176" s="182"/>
      <c r="J176" s="182"/>
      <c r="K176" s="182"/>
    </row>
    <row r="177" spans="6:11" x14ac:dyDescent="0.3">
      <c r="F177" s="181"/>
      <c r="G177" s="182"/>
      <c r="H177" s="182"/>
      <c r="I177" s="182"/>
      <c r="J177" s="182"/>
      <c r="K177" s="182"/>
    </row>
    <row r="178" spans="6:11" x14ac:dyDescent="0.3">
      <c r="F178" s="181"/>
      <c r="G178" s="182"/>
      <c r="H178" s="182"/>
      <c r="I178" s="182"/>
      <c r="J178" s="182"/>
      <c r="K178" s="182"/>
    </row>
    <row r="179" spans="6:11" x14ac:dyDescent="0.3">
      <c r="F179" s="181"/>
      <c r="G179" s="182"/>
      <c r="H179" s="182"/>
      <c r="I179" s="182"/>
      <c r="J179" s="182"/>
      <c r="K179" s="182"/>
    </row>
    <row r="180" spans="6:11" x14ac:dyDescent="0.3">
      <c r="F180" s="181"/>
      <c r="G180" s="182"/>
      <c r="H180" s="182"/>
      <c r="I180" s="182"/>
      <c r="J180" s="182"/>
      <c r="K180" s="182"/>
    </row>
    <row r="181" spans="6:11" x14ac:dyDescent="0.3">
      <c r="F181" s="181"/>
      <c r="G181" s="182"/>
      <c r="H181" s="182"/>
      <c r="I181" s="182"/>
      <c r="J181" s="182"/>
      <c r="K181" s="182"/>
    </row>
    <row r="182" spans="6:11" x14ac:dyDescent="0.3">
      <c r="F182" s="181"/>
      <c r="G182" s="182"/>
      <c r="H182" s="182"/>
      <c r="I182" s="182"/>
      <c r="J182" s="182"/>
      <c r="K182" s="182"/>
    </row>
    <row r="183" spans="6:11" x14ac:dyDescent="0.3">
      <c r="F183" s="181"/>
      <c r="G183" s="182"/>
      <c r="H183" s="182"/>
      <c r="I183" s="182"/>
      <c r="J183" s="182"/>
      <c r="K183" s="182"/>
    </row>
    <row r="184" spans="6:11" x14ac:dyDescent="0.3">
      <c r="F184" s="181"/>
      <c r="G184" s="182"/>
      <c r="H184" s="182"/>
      <c r="I184" s="182"/>
      <c r="J184" s="182"/>
      <c r="K184" s="182"/>
    </row>
    <row r="185" spans="6:11" x14ac:dyDescent="0.3">
      <c r="F185" s="181"/>
      <c r="G185" s="182"/>
      <c r="H185" s="182"/>
      <c r="I185" s="182"/>
      <c r="J185" s="182"/>
      <c r="K185" s="182"/>
    </row>
    <row r="186" spans="6:11" x14ac:dyDescent="0.3">
      <c r="F186" s="181"/>
      <c r="G186" s="182"/>
      <c r="H186" s="182"/>
      <c r="I186" s="182"/>
      <c r="J186" s="182"/>
      <c r="K186" s="182"/>
    </row>
    <row r="187" spans="6:11" x14ac:dyDescent="0.3">
      <c r="F187" s="181"/>
      <c r="G187" s="182"/>
      <c r="H187" s="182"/>
      <c r="I187" s="182"/>
      <c r="J187" s="182"/>
      <c r="K187" s="182"/>
    </row>
    <row r="188" spans="6:11" x14ac:dyDescent="0.3">
      <c r="F188" s="181"/>
      <c r="G188" s="182"/>
      <c r="H188" s="182"/>
      <c r="I188" s="182"/>
      <c r="J188" s="182"/>
      <c r="K188" s="182"/>
    </row>
    <row r="189" spans="6:11" x14ac:dyDescent="0.3">
      <c r="F189" s="181"/>
      <c r="G189" s="182"/>
      <c r="H189" s="182"/>
      <c r="I189" s="182"/>
      <c r="J189" s="182"/>
      <c r="K189" s="182"/>
    </row>
    <row r="190" spans="6:11" x14ac:dyDescent="0.3">
      <c r="F190" s="181"/>
      <c r="G190" s="182"/>
      <c r="H190" s="182"/>
      <c r="I190" s="182"/>
      <c r="J190" s="182"/>
      <c r="K190" s="182"/>
    </row>
    <row r="191" spans="6:11" x14ac:dyDescent="0.3">
      <c r="F191" s="181"/>
      <c r="G191" s="182"/>
      <c r="H191" s="182"/>
      <c r="I191" s="182"/>
      <c r="J191" s="182"/>
      <c r="K191" s="182"/>
    </row>
    <row r="192" spans="6:11" x14ac:dyDescent="0.3">
      <c r="F192" s="181"/>
      <c r="G192" s="182"/>
      <c r="H192" s="182"/>
      <c r="I192" s="182"/>
      <c r="J192" s="182"/>
      <c r="K192" s="182"/>
    </row>
    <row r="193" spans="6:11" x14ac:dyDescent="0.3">
      <c r="F193" s="181"/>
      <c r="G193" s="182"/>
      <c r="H193" s="182"/>
      <c r="I193" s="182"/>
      <c r="J193" s="182"/>
      <c r="K193" s="182"/>
    </row>
    <row r="194" spans="6:11" x14ac:dyDescent="0.3">
      <c r="F194" s="181"/>
      <c r="G194" s="182"/>
      <c r="H194" s="182"/>
      <c r="I194" s="182"/>
      <c r="J194" s="182"/>
      <c r="K194" s="182"/>
    </row>
    <row r="195" spans="6:11" x14ac:dyDescent="0.3">
      <c r="F195" s="181"/>
      <c r="G195" s="182"/>
      <c r="H195" s="182"/>
      <c r="I195" s="182"/>
      <c r="J195" s="182"/>
      <c r="K195" s="182"/>
    </row>
    <row r="196" spans="6:11" x14ac:dyDescent="0.3">
      <c r="F196" s="181"/>
      <c r="G196" s="182"/>
      <c r="H196" s="182"/>
      <c r="I196" s="182"/>
      <c r="J196" s="182"/>
      <c r="K196" s="182"/>
    </row>
    <row r="197" spans="6:11" x14ac:dyDescent="0.3">
      <c r="F197" s="181"/>
      <c r="G197" s="182"/>
      <c r="H197" s="182"/>
      <c r="I197" s="182"/>
      <c r="J197" s="182"/>
      <c r="K197" s="182"/>
    </row>
    <row r="198" spans="6:11" x14ac:dyDescent="0.3">
      <c r="F198" s="181"/>
      <c r="G198" s="182"/>
      <c r="H198" s="182"/>
      <c r="I198" s="182"/>
      <c r="J198" s="182"/>
      <c r="K198" s="182"/>
    </row>
    <row r="199" spans="6:11" x14ac:dyDescent="0.3">
      <c r="F199" s="181"/>
      <c r="G199" s="182"/>
      <c r="H199" s="182"/>
      <c r="I199" s="182"/>
      <c r="J199" s="182"/>
      <c r="K199" s="182"/>
    </row>
    <row r="200" spans="6:11" x14ac:dyDescent="0.3">
      <c r="F200" s="181"/>
      <c r="G200" s="182"/>
      <c r="H200" s="182"/>
      <c r="I200" s="182"/>
      <c r="J200" s="182"/>
      <c r="K200" s="182"/>
    </row>
    <row r="201" spans="6:11" x14ac:dyDescent="0.3">
      <c r="F201" s="181"/>
      <c r="G201" s="182"/>
      <c r="H201" s="182"/>
      <c r="I201" s="182"/>
      <c r="J201" s="182"/>
      <c r="K201" s="182"/>
    </row>
    <row r="202" spans="6:11" x14ac:dyDescent="0.3">
      <c r="F202" s="181"/>
      <c r="G202" s="182"/>
      <c r="H202" s="182"/>
      <c r="I202" s="182"/>
      <c r="J202" s="182"/>
      <c r="K202" s="182"/>
    </row>
    <row r="203" spans="6:11" x14ac:dyDescent="0.3">
      <c r="F203" s="181"/>
      <c r="G203" s="182"/>
      <c r="H203" s="182"/>
      <c r="I203" s="182"/>
      <c r="J203" s="182"/>
      <c r="K203" s="182"/>
    </row>
    <row r="204" spans="6:11" x14ac:dyDescent="0.3">
      <c r="F204" s="181"/>
      <c r="G204" s="182"/>
      <c r="H204" s="182"/>
      <c r="I204" s="182"/>
      <c r="J204" s="182"/>
      <c r="K204" s="182"/>
    </row>
    <row r="205" spans="6:11" x14ac:dyDescent="0.3">
      <c r="F205" s="181"/>
      <c r="G205" s="182"/>
      <c r="H205" s="182"/>
      <c r="I205" s="182"/>
      <c r="J205" s="182"/>
      <c r="K205" s="182"/>
    </row>
    <row r="206" spans="6:11" x14ac:dyDescent="0.3">
      <c r="F206" s="181"/>
      <c r="G206" s="182"/>
      <c r="H206" s="182"/>
      <c r="I206" s="182"/>
      <c r="J206" s="182"/>
      <c r="K206" s="182"/>
    </row>
    <row r="207" spans="6:11" x14ac:dyDescent="0.3">
      <c r="F207" s="181"/>
      <c r="G207" s="182"/>
      <c r="H207" s="182"/>
      <c r="I207" s="182"/>
      <c r="J207" s="182"/>
      <c r="K207" s="182"/>
    </row>
    <row r="208" spans="6:11" x14ac:dyDescent="0.3">
      <c r="F208" s="181"/>
      <c r="G208" s="182"/>
      <c r="H208" s="182"/>
      <c r="I208" s="182"/>
      <c r="J208" s="182"/>
      <c r="K208" s="182"/>
    </row>
    <row r="209" spans="6:11" x14ac:dyDescent="0.3">
      <c r="F209" s="181"/>
      <c r="G209" s="182"/>
      <c r="H209" s="182"/>
      <c r="I209" s="182"/>
      <c r="J209" s="182"/>
      <c r="K209" s="182"/>
    </row>
    <row r="210" spans="6:11" x14ac:dyDescent="0.3">
      <c r="F210" s="181"/>
      <c r="G210" s="182"/>
      <c r="H210" s="182"/>
      <c r="I210" s="182"/>
      <c r="J210" s="182"/>
      <c r="K210" s="182"/>
    </row>
    <row r="211" spans="6:11" x14ac:dyDescent="0.3">
      <c r="F211" s="181"/>
      <c r="G211" s="182"/>
      <c r="H211" s="182"/>
      <c r="I211" s="182"/>
      <c r="J211" s="182"/>
      <c r="K211" s="182"/>
    </row>
    <row r="212" spans="6:11" x14ac:dyDescent="0.3">
      <c r="F212" s="181"/>
      <c r="G212" s="182"/>
      <c r="H212" s="182"/>
      <c r="I212" s="182"/>
      <c r="J212" s="182"/>
      <c r="K212" s="182"/>
    </row>
    <row r="213" spans="6:11" x14ac:dyDescent="0.3">
      <c r="F213" s="181"/>
      <c r="G213" s="182"/>
      <c r="H213" s="182"/>
      <c r="I213" s="182"/>
      <c r="J213" s="182"/>
      <c r="K213" s="182"/>
    </row>
    <row r="214" spans="6:11" x14ac:dyDescent="0.3">
      <c r="F214" s="181"/>
      <c r="G214" s="182"/>
      <c r="H214" s="182"/>
      <c r="I214" s="182"/>
      <c r="J214" s="182"/>
      <c r="K214" s="182"/>
    </row>
    <row r="215" spans="6:11" x14ac:dyDescent="0.3">
      <c r="F215" s="181"/>
      <c r="G215" s="182"/>
      <c r="H215" s="182"/>
      <c r="I215" s="182"/>
      <c r="J215" s="182"/>
      <c r="K215" s="182"/>
    </row>
    <row r="216" spans="6:11" x14ac:dyDescent="0.3">
      <c r="F216" s="181"/>
      <c r="G216" s="182"/>
      <c r="H216" s="182"/>
      <c r="I216" s="182"/>
      <c r="J216" s="182"/>
      <c r="K216" s="182"/>
    </row>
    <row r="217" spans="6:11" x14ac:dyDescent="0.3">
      <c r="F217" s="181"/>
      <c r="G217" s="182"/>
      <c r="H217" s="182"/>
      <c r="I217" s="182"/>
      <c r="J217" s="182"/>
      <c r="K217" s="182"/>
    </row>
    <row r="218" spans="6:11" x14ac:dyDescent="0.3">
      <c r="F218" s="181"/>
      <c r="G218" s="182"/>
      <c r="H218" s="182"/>
      <c r="I218" s="182"/>
      <c r="J218" s="182"/>
      <c r="K218" s="182"/>
    </row>
    <row r="219" spans="6:11" x14ac:dyDescent="0.3">
      <c r="F219" s="181"/>
      <c r="G219" s="182"/>
      <c r="H219" s="182"/>
      <c r="I219" s="182"/>
      <c r="J219" s="182"/>
      <c r="K219" s="182"/>
    </row>
    <row r="220" spans="6:11" x14ac:dyDescent="0.3">
      <c r="F220" s="181"/>
      <c r="G220" s="182"/>
      <c r="H220" s="182"/>
      <c r="I220" s="182"/>
      <c r="J220" s="182"/>
      <c r="K220" s="182"/>
    </row>
    <row r="221" spans="6:11" x14ac:dyDescent="0.3">
      <c r="F221" s="181"/>
      <c r="G221" s="182"/>
      <c r="H221" s="182"/>
      <c r="I221" s="182"/>
      <c r="J221" s="182"/>
      <c r="K221" s="182"/>
    </row>
    <row r="222" spans="6:11" x14ac:dyDescent="0.3">
      <c r="F222" s="181"/>
      <c r="G222" s="182"/>
      <c r="H222" s="182"/>
      <c r="I222" s="182"/>
      <c r="J222" s="182"/>
      <c r="K222" s="182"/>
    </row>
    <row r="223" spans="6:11" x14ac:dyDescent="0.3">
      <c r="F223" s="181"/>
      <c r="G223" s="182"/>
      <c r="H223" s="182"/>
      <c r="I223" s="182"/>
      <c r="J223" s="182"/>
      <c r="K223" s="182"/>
    </row>
    <row r="224" spans="6:11" x14ac:dyDescent="0.3">
      <c r="F224" s="181"/>
      <c r="G224" s="182"/>
      <c r="H224" s="182"/>
      <c r="I224" s="182"/>
      <c r="J224" s="182"/>
      <c r="K224" s="182"/>
    </row>
    <row r="225" spans="6:11" x14ac:dyDescent="0.3">
      <c r="F225" s="181"/>
      <c r="G225" s="182"/>
      <c r="H225" s="182"/>
      <c r="I225" s="182"/>
      <c r="J225" s="182"/>
      <c r="K225" s="182"/>
    </row>
    <row r="226" spans="6:11" x14ac:dyDescent="0.3">
      <c r="F226" s="181"/>
      <c r="G226" s="182"/>
      <c r="H226" s="182"/>
      <c r="I226" s="182"/>
      <c r="J226" s="182"/>
      <c r="K226" s="182"/>
    </row>
    <row r="227" spans="6:11" x14ac:dyDescent="0.3">
      <c r="F227" s="181"/>
      <c r="G227" s="182"/>
      <c r="H227" s="182"/>
      <c r="I227" s="182"/>
      <c r="J227" s="182"/>
      <c r="K227" s="182"/>
    </row>
    <row r="228" spans="6:11" x14ac:dyDescent="0.3">
      <c r="F228" s="181"/>
      <c r="G228" s="182"/>
      <c r="H228" s="182"/>
      <c r="I228" s="182"/>
      <c r="J228" s="182"/>
      <c r="K228" s="182"/>
    </row>
    <row r="229" spans="6:11" x14ac:dyDescent="0.3">
      <c r="F229" s="181"/>
      <c r="G229" s="182"/>
      <c r="H229" s="182"/>
      <c r="I229" s="182"/>
      <c r="J229" s="182"/>
      <c r="K229" s="182"/>
    </row>
    <row r="230" spans="6:11" x14ac:dyDescent="0.3">
      <c r="F230" s="181"/>
      <c r="G230" s="182"/>
      <c r="H230" s="182"/>
      <c r="I230" s="182"/>
      <c r="J230" s="182"/>
      <c r="K230" s="182"/>
    </row>
    <row r="231" spans="6:11" x14ac:dyDescent="0.3">
      <c r="F231" s="181"/>
      <c r="G231" s="182"/>
      <c r="H231" s="182"/>
      <c r="I231" s="182"/>
      <c r="J231" s="182"/>
      <c r="K231" s="182"/>
    </row>
    <row r="232" spans="6:11" x14ac:dyDescent="0.3">
      <c r="F232" s="181"/>
      <c r="G232" s="182"/>
      <c r="H232" s="182"/>
      <c r="I232" s="182"/>
      <c r="J232" s="182"/>
      <c r="K232" s="182"/>
    </row>
    <row r="233" spans="6:11" x14ac:dyDescent="0.3">
      <c r="F233" s="181"/>
      <c r="G233" s="182"/>
      <c r="H233" s="182"/>
      <c r="I233" s="182"/>
      <c r="J233" s="182"/>
      <c r="K233" s="182"/>
    </row>
    <row r="234" spans="6:11" x14ac:dyDescent="0.3">
      <c r="F234" s="181"/>
      <c r="G234" s="182"/>
      <c r="H234" s="182"/>
      <c r="I234" s="182"/>
      <c r="J234" s="182"/>
      <c r="K234" s="182"/>
    </row>
    <row r="235" spans="6:11" x14ac:dyDescent="0.3">
      <c r="F235" s="181"/>
      <c r="G235" s="182"/>
      <c r="H235" s="182"/>
      <c r="I235" s="182"/>
      <c r="J235" s="182"/>
      <c r="K235" s="182"/>
    </row>
    <row r="236" spans="6:11" x14ac:dyDescent="0.3">
      <c r="F236" s="181"/>
      <c r="G236" s="182"/>
      <c r="H236" s="182"/>
      <c r="I236" s="182"/>
      <c r="J236" s="182"/>
      <c r="K236" s="182"/>
    </row>
    <row r="237" spans="6:11" x14ac:dyDescent="0.3">
      <c r="F237" s="181"/>
      <c r="G237" s="182"/>
      <c r="H237" s="182"/>
      <c r="I237" s="182"/>
      <c r="J237" s="182"/>
      <c r="K237" s="182"/>
    </row>
    <row r="238" spans="6:11" x14ac:dyDescent="0.3">
      <c r="F238" s="181"/>
      <c r="G238" s="182"/>
      <c r="H238" s="182"/>
      <c r="I238" s="182"/>
      <c r="J238" s="182"/>
      <c r="K238" s="182"/>
    </row>
    <row r="239" spans="6:11" x14ac:dyDescent="0.3">
      <c r="F239" s="181"/>
      <c r="G239" s="182"/>
      <c r="H239" s="182"/>
      <c r="I239" s="182"/>
      <c r="J239" s="182"/>
      <c r="K239" s="182"/>
    </row>
    <row r="240" spans="6:11" x14ac:dyDescent="0.3">
      <c r="F240" s="181"/>
      <c r="G240" s="182"/>
      <c r="H240" s="182"/>
      <c r="I240" s="182"/>
      <c r="J240" s="182"/>
      <c r="K240" s="182"/>
    </row>
    <row r="241" spans="6:11" x14ac:dyDescent="0.3">
      <c r="F241" s="181"/>
      <c r="G241" s="182"/>
      <c r="H241" s="182"/>
      <c r="I241" s="182"/>
      <c r="J241" s="182"/>
      <c r="K241" s="182"/>
    </row>
    <row r="242" spans="6:11" x14ac:dyDescent="0.3">
      <c r="F242" s="181"/>
      <c r="G242" s="182"/>
      <c r="H242" s="182"/>
      <c r="I242" s="182"/>
      <c r="J242" s="182"/>
      <c r="K242" s="182"/>
    </row>
    <row r="243" spans="6:11" x14ac:dyDescent="0.3">
      <c r="F243" s="181"/>
      <c r="G243" s="182"/>
      <c r="H243" s="182"/>
      <c r="I243" s="182"/>
      <c r="J243" s="182"/>
      <c r="K243" s="182"/>
    </row>
    <row r="244" spans="6:11" x14ac:dyDescent="0.3">
      <c r="F244" s="181"/>
      <c r="G244" s="182"/>
      <c r="H244" s="182"/>
      <c r="I244" s="182"/>
      <c r="J244" s="182"/>
      <c r="K244" s="182"/>
    </row>
    <row r="245" spans="6:11" x14ac:dyDescent="0.3">
      <c r="F245" s="181"/>
      <c r="G245" s="182"/>
      <c r="H245" s="182"/>
      <c r="I245" s="182"/>
      <c r="J245" s="182"/>
      <c r="K245" s="182"/>
    </row>
    <row r="246" spans="6:11" x14ac:dyDescent="0.3">
      <c r="F246" s="181"/>
      <c r="G246" s="182"/>
      <c r="H246" s="182"/>
      <c r="I246" s="182"/>
      <c r="J246" s="182"/>
      <c r="K246" s="182"/>
    </row>
    <row r="247" spans="6:11" x14ac:dyDescent="0.3">
      <c r="F247" s="181"/>
      <c r="G247" s="182"/>
      <c r="H247" s="182"/>
      <c r="I247" s="182"/>
      <c r="J247" s="182"/>
      <c r="K247" s="182"/>
    </row>
    <row r="248" spans="6:11" x14ac:dyDescent="0.3">
      <c r="F248" s="181"/>
      <c r="G248" s="182"/>
      <c r="H248" s="182"/>
      <c r="I248" s="182"/>
      <c r="J248" s="182"/>
      <c r="K248" s="182"/>
    </row>
    <row r="249" spans="6:11" x14ac:dyDescent="0.3">
      <c r="F249" s="181"/>
      <c r="G249" s="182"/>
      <c r="H249" s="182"/>
      <c r="I249" s="182"/>
      <c r="J249" s="182"/>
      <c r="K249" s="182"/>
    </row>
    <row r="250" spans="6:11" x14ac:dyDescent="0.3">
      <c r="F250" s="181"/>
      <c r="G250" s="182"/>
      <c r="H250" s="182"/>
      <c r="I250" s="182"/>
      <c r="J250" s="182"/>
      <c r="K250" s="182"/>
    </row>
    <row r="251" spans="6:11" x14ac:dyDescent="0.3">
      <c r="F251" s="181"/>
      <c r="G251" s="182"/>
      <c r="H251" s="182"/>
      <c r="I251" s="182"/>
      <c r="J251" s="182"/>
      <c r="K251" s="182"/>
    </row>
    <row r="252" spans="6:11" x14ac:dyDescent="0.3">
      <c r="F252" s="181"/>
      <c r="G252" s="182"/>
      <c r="H252" s="182"/>
      <c r="I252" s="182"/>
      <c r="J252" s="182"/>
      <c r="K252" s="182"/>
    </row>
    <row r="253" spans="6:11" x14ac:dyDescent="0.3">
      <c r="F253" s="181"/>
      <c r="G253" s="182"/>
      <c r="H253" s="182"/>
      <c r="I253" s="182"/>
      <c r="J253" s="182"/>
      <c r="K253" s="182"/>
    </row>
    <row r="254" spans="6:11" x14ac:dyDescent="0.3">
      <c r="F254" s="181"/>
      <c r="G254" s="182"/>
      <c r="H254" s="182"/>
      <c r="I254" s="182"/>
      <c r="J254" s="182"/>
      <c r="K254" s="182"/>
    </row>
    <row r="255" spans="6:11" x14ac:dyDescent="0.3">
      <c r="F255" s="181"/>
      <c r="G255" s="182"/>
      <c r="H255" s="182"/>
      <c r="I255" s="182"/>
      <c r="J255" s="182"/>
      <c r="K255" s="182"/>
    </row>
    <row r="256" spans="6:11" x14ac:dyDescent="0.3">
      <c r="F256" s="181"/>
      <c r="G256" s="182"/>
      <c r="H256" s="182"/>
      <c r="I256" s="182"/>
      <c r="J256" s="182"/>
      <c r="K256" s="182"/>
    </row>
    <row r="257" spans="6:11" x14ac:dyDescent="0.3">
      <c r="F257" s="181"/>
      <c r="G257" s="182"/>
      <c r="H257" s="182"/>
      <c r="I257" s="182"/>
      <c r="J257" s="182"/>
      <c r="K257" s="182"/>
    </row>
    <row r="258" spans="6:11" x14ac:dyDescent="0.3">
      <c r="F258" s="181"/>
      <c r="G258" s="182"/>
      <c r="H258" s="182"/>
      <c r="I258" s="182"/>
      <c r="J258" s="182"/>
      <c r="K258" s="182"/>
    </row>
    <row r="259" spans="6:11" x14ac:dyDescent="0.3">
      <c r="F259" s="181"/>
      <c r="G259" s="182"/>
      <c r="H259" s="182"/>
      <c r="I259" s="182"/>
      <c r="J259" s="182"/>
      <c r="K259" s="182"/>
    </row>
    <row r="260" spans="6:11" x14ac:dyDescent="0.3">
      <c r="F260" s="181"/>
      <c r="G260" s="182"/>
      <c r="H260" s="182"/>
      <c r="I260" s="182"/>
      <c r="J260" s="182"/>
      <c r="K260" s="182"/>
    </row>
    <row r="261" spans="6:11" x14ac:dyDescent="0.3">
      <c r="F261" s="181"/>
      <c r="G261" s="182"/>
      <c r="H261" s="182"/>
      <c r="I261" s="182"/>
      <c r="J261" s="182"/>
      <c r="K261" s="182"/>
    </row>
    <row r="262" spans="6:11" x14ac:dyDescent="0.3">
      <c r="F262" s="181"/>
      <c r="G262" s="182"/>
      <c r="H262" s="182"/>
      <c r="I262" s="182"/>
      <c r="J262" s="182"/>
      <c r="K262" s="182"/>
    </row>
    <row r="263" spans="6:11" x14ac:dyDescent="0.3">
      <c r="F263" s="181"/>
      <c r="G263" s="182"/>
      <c r="H263" s="182"/>
      <c r="I263" s="182"/>
      <c r="J263" s="182"/>
      <c r="K263" s="182"/>
    </row>
    <row r="264" spans="6:11" x14ac:dyDescent="0.3">
      <c r="F264" s="181"/>
      <c r="G264" s="182"/>
      <c r="H264" s="182"/>
      <c r="I264" s="182"/>
      <c r="J264" s="182"/>
      <c r="K264" s="182"/>
    </row>
    <row r="265" spans="6:11" x14ac:dyDescent="0.3">
      <c r="F265" s="181"/>
      <c r="G265" s="182"/>
      <c r="H265" s="182"/>
      <c r="I265" s="182"/>
      <c r="J265" s="182"/>
      <c r="K265" s="182"/>
    </row>
    <row r="266" spans="6:11" x14ac:dyDescent="0.3">
      <c r="F266" s="181"/>
      <c r="G266" s="182"/>
      <c r="H266" s="182"/>
      <c r="I266" s="182"/>
      <c r="J266" s="182"/>
      <c r="K266" s="182"/>
    </row>
    <row r="267" spans="6:11" x14ac:dyDescent="0.3">
      <c r="F267" s="181"/>
      <c r="G267" s="182"/>
      <c r="H267" s="182"/>
      <c r="I267" s="182"/>
      <c r="J267" s="182"/>
      <c r="K267" s="182"/>
    </row>
    <row r="268" spans="6:11" x14ac:dyDescent="0.3">
      <c r="F268" s="181"/>
      <c r="G268" s="182"/>
      <c r="H268" s="182"/>
      <c r="I268" s="182"/>
      <c r="J268" s="182"/>
      <c r="K268" s="182"/>
    </row>
    <row r="269" spans="6:11" x14ac:dyDescent="0.3">
      <c r="F269" s="181"/>
      <c r="G269" s="182"/>
      <c r="H269" s="182"/>
      <c r="I269" s="182"/>
      <c r="J269" s="182"/>
      <c r="K269" s="182"/>
    </row>
    <row r="270" spans="6:11" x14ac:dyDescent="0.3">
      <c r="F270" s="181"/>
      <c r="G270" s="182"/>
      <c r="H270" s="182"/>
      <c r="I270" s="182"/>
      <c r="J270" s="182"/>
      <c r="K270" s="182"/>
    </row>
    <row r="271" spans="6:11" x14ac:dyDescent="0.3">
      <c r="F271" s="181"/>
      <c r="G271" s="182"/>
      <c r="H271" s="182"/>
      <c r="I271" s="182"/>
      <c r="J271" s="182"/>
      <c r="K271" s="182"/>
    </row>
    <row r="272" spans="6:11" x14ac:dyDescent="0.3">
      <c r="F272" s="181"/>
      <c r="G272" s="182"/>
      <c r="H272" s="182"/>
      <c r="I272" s="182"/>
      <c r="J272" s="182"/>
      <c r="K272" s="182"/>
    </row>
    <row r="273" spans="6:11" x14ac:dyDescent="0.3">
      <c r="F273" s="181"/>
      <c r="G273" s="182"/>
      <c r="H273" s="182"/>
      <c r="I273" s="182"/>
      <c r="J273" s="182"/>
      <c r="K273" s="182"/>
    </row>
    <row r="274" spans="6:11" x14ac:dyDescent="0.3">
      <c r="F274" s="181"/>
      <c r="G274" s="182"/>
      <c r="H274" s="182"/>
      <c r="I274" s="182"/>
      <c r="J274" s="182"/>
      <c r="K274" s="182"/>
    </row>
    <row r="275" spans="6:11" x14ac:dyDescent="0.3">
      <c r="F275" s="181"/>
      <c r="G275" s="182"/>
      <c r="H275" s="182"/>
      <c r="I275" s="182"/>
      <c r="J275" s="182"/>
      <c r="K275" s="182"/>
    </row>
    <row r="276" spans="6:11" x14ac:dyDescent="0.3">
      <c r="F276" s="181"/>
      <c r="G276" s="182"/>
      <c r="H276" s="182"/>
      <c r="I276" s="182"/>
      <c r="J276" s="182"/>
      <c r="K276" s="182"/>
    </row>
    <row r="277" spans="6:11" x14ac:dyDescent="0.3">
      <c r="F277" s="181"/>
      <c r="G277" s="182"/>
      <c r="H277" s="182"/>
      <c r="I277" s="182"/>
      <c r="J277" s="182"/>
      <c r="K277" s="182"/>
    </row>
    <row r="278" spans="6:11" x14ac:dyDescent="0.3">
      <c r="F278" s="181"/>
      <c r="G278" s="182"/>
      <c r="H278" s="182"/>
      <c r="I278" s="182"/>
      <c r="J278" s="182"/>
      <c r="K278" s="182"/>
    </row>
    <row r="279" spans="6:11" x14ac:dyDescent="0.3">
      <c r="F279" s="181"/>
      <c r="G279" s="182"/>
      <c r="H279" s="182"/>
      <c r="I279" s="182"/>
      <c r="J279" s="182"/>
      <c r="K279" s="182"/>
    </row>
    <row r="280" spans="6:11" x14ac:dyDescent="0.3">
      <c r="F280" s="181"/>
      <c r="G280" s="182"/>
      <c r="H280" s="182"/>
      <c r="I280" s="182"/>
      <c r="J280" s="182"/>
      <c r="K280" s="182"/>
    </row>
    <row r="281" spans="6:11" x14ac:dyDescent="0.3">
      <c r="F281" s="181"/>
      <c r="G281" s="182"/>
      <c r="H281" s="182"/>
      <c r="I281" s="182"/>
      <c r="J281" s="182"/>
      <c r="K281" s="182"/>
    </row>
    <row r="282" spans="6:11" x14ac:dyDescent="0.3">
      <c r="F282" s="181"/>
      <c r="G282" s="182"/>
      <c r="H282" s="182"/>
      <c r="I282" s="182"/>
      <c r="J282" s="182"/>
      <c r="K282" s="182"/>
    </row>
    <row r="283" spans="6:11" x14ac:dyDescent="0.3">
      <c r="F283" s="181"/>
      <c r="G283" s="182"/>
      <c r="H283" s="182"/>
      <c r="I283" s="182"/>
      <c r="J283" s="182"/>
      <c r="K283" s="182"/>
    </row>
    <row r="284" spans="6:11" x14ac:dyDescent="0.3">
      <c r="F284" s="181"/>
      <c r="G284" s="182"/>
      <c r="H284" s="182"/>
      <c r="I284" s="182"/>
      <c r="J284" s="182"/>
      <c r="K284" s="182"/>
    </row>
    <row r="285" spans="6:11" x14ac:dyDescent="0.3">
      <c r="F285" s="181"/>
      <c r="G285" s="182"/>
      <c r="H285" s="182"/>
      <c r="I285" s="182"/>
      <c r="J285" s="182"/>
      <c r="K285" s="182"/>
    </row>
    <row r="286" spans="6:11" x14ac:dyDescent="0.3">
      <c r="F286" s="181"/>
      <c r="G286" s="182"/>
      <c r="H286" s="182"/>
      <c r="I286" s="182"/>
      <c r="J286" s="182"/>
      <c r="K286" s="182"/>
    </row>
    <row r="287" spans="6:11" x14ac:dyDescent="0.3">
      <c r="F287" s="181"/>
      <c r="G287" s="182"/>
      <c r="H287" s="182"/>
      <c r="I287" s="182"/>
      <c r="J287" s="182"/>
      <c r="K287" s="182"/>
    </row>
    <row r="288" spans="6:11" x14ac:dyDescent="0.3">
      <c r="F288" s="181"/>
      <c r="G288" s="182"/>
      <c r="H288" s="182"/>
      <c r="I288" s="182"/>
      <c r="J288" s="182"/>
      <c r="K288" s="182"/>
    </row>
    <row r="289" spans="6:11" x14ac:dyDescent="0.3">
      <c r="F289" s="181"/>
      <c r="G289" s="182"/>
      <c r="H289" s="182"/>
      <c r="I289" s="182"/>
      <c r="J289" s="182"/>
      <c r="K289" s="182"/>
    </row>
    <row r="290" spans="6:11" x14ac:dyDescent="0.3">
      <c r="F290" s="181"/>
      <c r="G290" s="182"/>
      <c r="H290" s="182"/>
      <c r="I290" s="182"/>
      <c r="J290" s="182"/>
      <c r="K290" s="182"/>
    </row>
    <row r="291" spans="6:11" x14ac:dyDescent="0.3">
      <c r="F291" s="181"/>
      <c r="G291" s="182"/>
      <c r="H291" s="182"/>
      <c r="I291" s="182"/>
      <c r="J291" s="182"/>
      <c r="K291" s="182"/>
    </row>
    <row r="292" spans="6:11" x14ac:dyDescent="0.3">
      <c r="F292" s="181"/>
      <c r="G292" s="182"/>
      <c r="H292" s="182"/>
      <c r="I292" s="182"/>
      <c r="J292" s="182"/>
      <c r="K292" s="182"/>
    </row>
    <row r="293" spans="6:11" x14ac:dyDescent="0.3">
      <c r="F293" s="181"/>
      <c r="G293" s="182"/>
      <c r="H293" s="182"/>
      <c r="I293" s="182"/>
      <c r="J293" s="182"/>
      <c r="K293" s="182"/>
    </row>
    <row r="294" spans="6:11" x14ac:dyDescent="0.3">
      <c r="F294" s="181"/>
      <c r="G294" s="182"/>
      <c r="H294" s="182"/>
      <c r="I294" s="182"/>
      <c r="J294" s="182"/>
      <c r="K294" s="182"/>
    </row>
    <row r="295" spans="6:11" x14ac:dyDescent="0.3">
      <c r="F295" s="181"/>
      <c r="G295" s="182"/>
      <c r="H295" s="182"/>
      <c r="I295" s="182"/>
      <c r="J295" s="182"/>
      <c r="K295" s="182"/>
    </row>
    <row r="296" spans="6:11" x14ac:dyDescent="0.3">
      <c r="F296" s="181"/>
      <c r="G296" s="182"/>
      <c r="H296" s="182"/>
      <c r="I296" s="182"/>
      <c r="J296" s="182"/>
      <c r="K296" s="182"/>
    </row>
    <row r="297" spans="6:11" x14ac:dyDescent="0.3">
      <c r="F297" s="181"/>
      <c r="G297" s="182"/>
      <c r="H297" s="182"/>
      <c r="I297" s="182"/>
      <c r="J297" s="182"/>
      <c r="K297" s="182"/>
    </row>
    <row r="298" spans="6:11" x14ac:dyDescent="0.3">
      <c r="F298" s="181"/>
      <c r="G298" s="182"/>
      <c r="H298" s="182"/>
      <c r="I298" s="182"/>
      <c r="J298" s="182"/>
      <c r="K298" s="182"/>
    </row>
    <row r="299" spans="6:11" x14ac:dyDescent="0.3">
      <c r="F299" s="181"/>
      <c r="G299" s="182"/>
      <c r="H299" s="182"/>
      <c r="I299" s="182"/>
      <c r="J299" s="182"/>
      <c r="K299" s="182"/>
    </row>
    <row r="300" spans="6:11" x14ac:dyDescent="0.3">
      <c r="F300" s="181"/>
      <c r="G300" s="182"/>
      <c r="H300" s="182"/>
      <c r="I300" s="182"/>
      <c r="J300" s="182"/>
      <c r="K300" s="182"/>
    </row>
    <row r="301" spans="6:11" x14ac:dyDescent="0.3">
      <c r="F301" s="181"/>
      <c r="G301" s="182"/>
      <c r="H301" s="182"/>
      <c r="I301" s="182"/>
      <c r="J301" s="182"/>
      <c r="K301" s="182"/>
    </row>
    <row r="302" spans="6:11" x14ac:dyDescent="0.3">
      <c r="F302" s="181"/>
      <c r="G302" s="182"/>
      <c r="H302" s="182"/>
      <c r="I302" s="182"/>
      <c r="J302" s="182"/>
      <c r="K302" s="182"/>
    </row>
    <row r="303" spans="6:11" x14ac:dyDescent="0.3">
      <c r="F303" s="181"/>
      <c r="G303" s="182"/>
      <c r="H303" s="182"/>
      <c r="I303" s="182"/>
      <c r="J303" s="182"/>
      <c r="K303" s="182"/>
    </row>
    <row r="304" spans="6:11" x14ac:dyDescent="0.3">
      <c r="F304" s="181"/>
      <c r="G304" s="182"/>
      <c r="H304" s="182"/>
      <c r="I304" s="182"/>
      <c r="J304" s="182"/>
      <c r="K304" s="182"/>
    </row>
    <row r="305" spans="6:11" x14ac:dyDescent="0.3">
      <c r="F305" s="181"/>
      <c r="G305" s="182"/>
      <c r="H305" s="182"/>
      <c r="I305" s="182"/>
      <c r="J305" s="182"/>
      <c r="K305" s="182"/>
    </row>
    <row r="306" spans="6:11" x14ac:dyDescent="0.3">
      <c r="F306" s="181"/>
      <c r="G306" s="182"/>
      <c r="H306" s="182"/>
      <c r="I306" s="182"/>
      <c r="J306" s="182"/>
      <c r="K306" s="182"/>
    </row>
    <row r="307" spans="6:11" x14ac:dyDescent="0.3">
      <c r="F307" s="181"/>
      <c r="G307" s="182"/>
      <c r="H307" s="182"/>
      <c r="I307" s="182"/>
      <c r="J307" s="182"/>
      <c r="K307" s="182"/>
    </row>
    <row r="308" spans="6:11" x14ac:dyDescent="0.3">
      <c r="F308" s="181"/>
      <c r="G308" s="182"/>
      <c r="H308" s="182"/>
      <c r="I308" s="182"/>
      <c r="J308" s="182"/>
      <c r="K308" s="182"/>
    </row>
    <row r="309" spans="6:11" x14ac:dyDescent="0.3">
      <c r="F309" s="181"/>
      <c r="G309" s="182"/>
      <c r="H309" s="182"/>
      <c r="I309" s="182"/>
      <c r="J309" s="182"/>
      <c r="K309" s="182"/>
    </row>
    <row r="310" spans="6:11" x14ac:dyDescent="0.3">
      <c r="F310" s="181"/>
      <c r="G310" s="182"/>
      <c r="H310" s="182"/>
      <c r="I310" s="182"/>
      <c r="J310" s="182"/>
      <c r="K310" s="182"/>
    </row>
    <row r="311" spans="6:11" x14ac:dyDescent="0.3">
      <c r="F311" s="181"/>
      <c r="G311" s="182"/>
      <c r="H311" s="182"/>
      <c r="I311" s="182"/>
      <c r="J311" s="182"/>
      <c r="K311" s="182"/>
    </row>
    <row r="312" spans="6:11" x14ac:dyDescent="0.3">
      <c r="F312" s="181"/>
      <c r="G312" s="182"/>
      <c r="H312" s="182"/>
      <c r="I312" s="182"/>
      <c r="J312" s="182"/>
      <c r="K312" s="182"/>
    </row>
    <row r="313" spans="6:11" x14ac:dyDescent="0.3">
      <c r="F313" s="181"/>
      <c r="G313" s="182"/>
      <c r="H313" s="182"/>
      <c r="I313" s="182"/>
      <c r="J313" s="182"/>
      <c r="K313" s="182"/>
    </row>
    <row r="314" spans="6:11" x14ac:dyDescent="0.3">
      <c r="F314" s="181"/>
      <c r="G314" s="182"/>
      <c r="H314" s="182"/>
      <c r="I314" s="182"/>
      <c r="J314" s="182"/>
      <c r="K314" s="182"/>
    </row>
    <row r="315" spans="6:11" x14ac:dyDescent="0.3">
      <c r="F315" s="181"/>
      <c r="G315" s="182"/>
      <c r="H315" s="182"/>
      <c r="I315" s="182"/>
      <c r="J315" s="182"/>
      <c r="K315" s="182"/>
    </row>
    <row r="316" spans="6:11" x14ac:dyDescent="0.3">
      <c r="F316" s="181"/>
      <c r="G316" s="182"/>
      <c r="H316" s="182"/>
      <c r="I316" s="182"/>
      <c r="J316" s="182"/>
      <c r="K316" s="182"/>
    </row>
    <row r="317" spans="6:11" x14ac:dyDescent="0.3">
      <c r="F317" s="181"/>
      <c r="G317" s="182"/>
      <c r="H317" s="182"/>
      <c r="I317" s="182"/>
      <c r="J317" s="182"/>
      <c r="K317" s="182"/>
    </row>
    <row r="318" spans="6:11" x14ac:dyDescent="0.3">
      <c r="F318" s="181"/>
      <c r="G318" s="182"/>
      <c r="H318" s="182"/>
      <c r="I318" s="182"/>
      <c r="J318" s="182"/>
      <c r="K318" s="182"/>
    </row>
    <row r="319" spans="6:11" x14ac:dyDescent="0.3">
      <c r="F319" s="181"/>
      <c r="G319" s="182"/>
      <c r="H319" s="182"/>
      <c r="I319" s="182"/>
      <c r="J319" s="182"/>
      <c r="K319" s="182"/>
    </row>
    <row r="320" spans="6:11" x14ac:dyDescent="0.3">
      <c r="F320" s="181"/>
      <c r="G320" s="182"/>
      <c r="H320" s="182"/>
      <c r="I320" s="182"/>
      <c r="J320" s="182"/>
      <c r="K320" s="182"/>
    </row>
    <row r="321" spans="6:11" x14ac:dyDescent="0.3">
      <c r="F321" s="181"/>
      <c r="G321" s="182"/>
      <c r="H321" s="182"/>
      <c r="I321" s="182"/>
      <c r="J321" s="182"/>
      <c r="K321" s="182"/>
    </row>
    <row r="322" spans="6:11" x14ac:dyDescent="0.3">
      <c r="F322" s="181"/>
      <c r="G322" s="182"/>
      <c r="H322" s="182"/>
      <c r="I322" s="182"/>
      <c r="J322" s="182"/>
      <c r="K322" s="182"/>
    </row>
    <row r="323" spans="6:11" x14ac:dyDescent="0.3">
      <c r="F323" s="181"/>
      <c r="G323" s="182"/>
      <c r="H323" s="182"/>
      <c r="I323" s="182"/>
      <c r="J323" s="182"/>
      <c r="K323" s="182"/>
    </row>
    <row r="324" spans="6:11" x14ac:dyDescent="0.3">
      <c r="F324" s="181"/>
      <c r="G324" s="182"/>
      <c r="H324" s="182"/>
      <c r="I324" s="182"/>
      <c r="J324" s="182"/>
      <c r="K324" s="182"/>
    </row>
    <row r="325" spans="6:11" x14ac:dyDescent="0.3">
      <c r="F325" s="181"/>
      <c r="G325" s="182"/>
      <c r="H325" s="182"/>
      <c r="I325" s="182"/>
      <c r="J325" s="182"/>
      <c r="K325" s="182"/>
    </row>
    <row r="326" spans="6:11" x14ac:dyDescent="0.3">
      <c r="F326" s="181"/>
      <c r="G326" s="182"/>
      <c r="H326" s="182"/>
      <c r="I326" s="182"/>
      <c r="J326" s="182"/>
      <c r="K326" s="182"/>
    </row>
    <row r="327" spans="6:11" x14ac:dyDescent="0.3">
      <c r="F327" s="181"/>
      <c r="G327" s="182"/>
      <c r="H327" s="182"/>
      <c r="I327" s="182"/>
      <c r="J327" s="182"/>
      <c r="K327" s="182"/>
    </row>
    <row r="328" spans="6:11" x14ac:dyDescent="0.3">
      <c r="F328" s="181"/>
      <c r="G328" s="182"/>
      <c r="H328" s="182"/>
      <c r="I328" s="182"/>
      <c r="J328" s="182"/>
      <c r="K328" s="182"/>
    </row>
    <row r="329" spans="6:11" x14ac:dyDescent="0.3">
      <c r="F329" s="181"/>
      <c r="G329" s="182"/>
      <c r="H329" s="182"/>
      <c r="I329" s="182"/>
      <c r="J329" s="182"/>
      <c r="K329" s="182"/>
    </row>
    <row r="330" spans="6:11" x14ac:dyDescent="0.3">
      <c r="F330" s="181"/>
      <c r="G330" s="182"/>
      <c r="H330" s="182"/>
      <c r="I330" s="182"/>
      <c r="J330" s="182"/>
      <c r="K330" s="182"/>
    </row>
    <row r="331" spans="6:11" x14ac:dyDescent="0.3">
      <c r="F331" s="181"/>
      <c r="G331" s="182"/>
      <c r="H331" s="182"/>
      <c r="I331" s="182"/>
      <c r="J331" s="182"/>
      <c r="K331" s="182"/>
    </row>
    <row r="332" spans="6:11" x14ac:dyDescent="0.3">
      <c r="F332" s="181"/>
      <c r="G332" s="182"/>
      <c r="H332" s="182"/>
      <c r="I332" s="182"/>
      <c r="J332" s="182"/>
      <c r="K332" s="182"/>
    </row>
    <row r="333" spans="6:11" x14ac:dyDescent="0.3">
      <c r="F333" s="181"/>
      <c r="G333" s="182"/>
      <c r="H333" s="182"/>
      <c r="I333" s="182"/>
      <c r="J333" s="182"/>
      <c r="K333" s="182"/>
    </row>
    <row r="334" spans="6:11" x14ac:dyDescent="0.3">
      <c r="F334" s="181"/>
      <c r="G334" s="182"/>
      <c r="H334" s="182"/>
      <c r="I334" s="182"/>
      <c r="J334" s="182"/>
      <c r="K334" s="182"/>
    </row>
    <row r="335" spans="6:11" x14ac:dyDescent="0.3">
      <c r="F335" s="181"/>
      <c r="G335" s="182"/>
      <c r="H335" s="182"/>
      <c r="I335" s="182"/>
      <c r="J335" s="182"/>
      <c r="K335" s="182"/>
    </row>
    <row r="336" spans="6:11" x14ac:dyDescent="0.3">
      <c r="F336" s="181"/>
      <c r="G336" s="182"/>
      <c r="H336" s="182"/>
      <c r="I336" s="182"/>
      <c r="J336" s="182"/>
      <c r="K336" s="182"/>
    </row>
    <row r="337" spans="6:11" x14ac:dyDescent="0.3">
      <c r="F337" s="181"/>
      <c r="G337" s="182"/>
      <c r="H337" s="182"/>
      <c r="I337" s="182"/>
      <c r="J337" s="182"/>
      <c r="K337" s="182"/>
    </row>
    <row r="338" spans="6:11" x14ac:dyDescent="0.3">
      <c r="F338" s="181"/>
      <c r="G338" s="182"/>
      <c r="H338" s="182"/>
      <c r="I338" s="182"/>
      <c r="J338" s="182"/>
      <c r="K338" s="182"/>
    </row>
    <row r="339" spans="6:11" x14ac:dyDescent="0.3">
      <c r="F339" s="181"/>
      <c r="G339" s="182"/>
      <c r="H339" s="182"/>
      <c r="I339" s="182"/>
      <c r="J339" s="182"/>
      <c r="K339" s="182"/>
    </row>
    <row r="340" spans="6:11" x14ac:dyDescent="0.3">
      <c r="F340" s="181"/>
      <c r="G340" s="182"/>
      <c r="H340" s="182"/>
      <c r="I340" s="182"/>
      <c r="J340" s="182"/>
      <c r="K340" s="182"/>
    </row>
    <row r="341" spans="6:11" x14ac:dyDescent="0.3">
      <c r="F341" s="181"/>
      <c r="G341" s="182"/>
      <c r="H341" s="182"/>
      <c r="I341" s="182"/>
      <c r="J341" s="182"/>
      <c r="K341" s="182"/>
    </row>
    <row r="342" spans="6:11" x14ac:dyDescent="0.3">
      <c r="F342" s="181"/>
      <c r="G342" s="182"/>
      <c r="H342" s="182"/>
      <c r="I342" s="182"/>
      <c r="J342" s="182"/>
      <c r="K342" s="182"/>
    </row>
    <row r="343" spans="6:11" x14ac:dyDescent="0.3">
      <c r="F343" s="181"/>
      <c r="G343" s="182"/>
      <c r="H343" s="182"/>
      <c r="I343" s="182"/>
      <c r="J343" s="182"/>
      <c r="K343" s="182"/>
    </row>
    <row r="344" spans="6:11" x14ac:dyDescent="0.3">
      <c r="F344" s="181"/>
      <c r="G344" s="182"/>
      <c r="H344" s="182"/>
      <c r="I344" s="182"/>
      <c r="J344" s="182"/>
      <c r="K344" s="182"/>
    </row>
    <row r="345" spans="6:11" x14ac:dyDescent="0.3">
      <c r="F345" s="181"/>
      <c r="G345" s="182"/>
      <c r="H345" s="182"/>
      <c r="I345" s="182"/>
      <c r="J345" s="182"/>
      <c r="K345" s="182"/>
    </row>
    <row r="346" spans="6:11" x14ac:dyDescent="0.3">
      <c r="F346" s="181"/>
      <c r="G346" s="182"/>
      <c r="H346" s="182"/>
      <c r="I346" s="182"/>
      <c r="J346" s="182"/>
      <c r="K346" s="182"/>
    </row>
    <row r="347" spans="6:11" x14ac:dyDescent="0.3">
      <c r="F347" s="181"/>
      <c r="G347" s="182"/>
      <c r="H347" s="182"/>
      <c r="I347" s="182"/>
      <c r="J347" s="182"/>
      <c r="K347" s="182"/>
    </row>
    <row r="348" spans="6:11" x14ac:dyDescent="0.3">
      <c r="F348" s="181"/>
      <c r="G348" s="182"/>
      <c r="H348" s="182"/>
      <c r="I348" s="182"/>
      <c r="J348" s="182"/>
      <c r="K348" s="182"/>
    </row>
    <row r="349" spans="6:11" x14ac:dyDescent="0.3">
      <c r="F349" s="181"/>
      <c r="G349" s="182"/>
      <c r="H349" s="182"/>
      <c r="I349" s="182"/>
      <c r="J349" s="182"/>
      <c r="K349" s="182"/>
    </row>
    <row r="350" spans="6:11" x14ac:dyDescent="0.3">
      <c r="F350" s="181"/>
      <c r="G350" s="182"/>
      <c r="H350" s="182"/>
      <c r="I350" s="182"/>
      <c r="J350" s="182"/>
      <c r="K350" s="182"/>
    </row>
    <row r="351" spans="6:11" x14ac:dyDescent="0.3">
      <c r="F351" s="181"/>
      <c r="G351" s="182"/>
      <c r="H351" s="182"/>
      <c r="I351" s="182"/>
      <c r="J351" s="182"/>
      <c r="K351" s="182"/>
    </row>
    <row r="352" spans="6:11" x14ac:dyDescent="0.3">
      <c r="F352" s="181"/>
      <c r="G352" s="182"/>
      <c r="H352" s="182"/>
      <c r="I352" s="182"/>
      <c r="J352" s="182"/>
      <c r="K352" s="182"/>
    </row>
    <row r="353" spans="6:11" x14ac:dyDescent="0.3">
      <c r="F353" s="181"/>
      <c r="G353" s="182"/>
      <c r="H353" s="182"/>
      <c r="I353" s="182"/>
      <c r="J353" s="182"/>
      <c r="K353" s="182"/>
    </row>
    <row r="354" spans="6:11" x14ac:dyDescent="0.3">
      <c r="F354" s="181"/>
      <c r="G354" s="182"/>
      <c r="H354" s="182"/>
      <c r="I354" s="182"/>
      <c r="J354" s="182"/>
      <c r="K354" s="182"/>
    </row>
    <row r="355" spans="6:11" x14ac:dyDescent="0.3">
      <c r="F355" s="181"/>
      <c r="G355" s="182"/>
      <c r="H355" s="182"/>
      <c r="I355" s="182"/>
      <c r="J355" s="182"/>
      <c r="K355" s="182"/>
    </row>
    <row r="356" spans="6:11" x14ac:dyDescent="0.3">
      <c r="F356" s="181"/>
      <c r="G356" s="182"/>
      <c r="H356" s="182"/>
      <c r="I356" s="182"/>
      <c r="J356" s="182"/>
      <c r="K356" s="182"/>
    </row>
    <row r="357" spans="6:11" x14ac:dyDescent="0.3">
      <c r="F357" s="181"/>
      <c r="G357" s="182"/>
      <c r="H357" s="182"/>
      <c r="I357" s="182"/>
      <c r="J357" s="182"/>
      <c r="K357" s="182"/>
    </row>
    <row r="358" spans="6:11" x14ac:dyDescent="0.3">
      <c r="F358" s="181"/>
      <c r="G358" s="182"/>
      <c r="H358" s="182"/>
      <c r="I358" s="182"/>
      <c r="J358" s="182"/>
      <c r="K358" s="182"/>
    </row>
    <row r="359" spans="6:11" x14ac:dyDescent="0.3">
      <c r="F359" s="181"/>
      <c r="G359" s="182"/>
      <c r="H359" s="182"/>
      <c r="I359" s="182"/>
      <c r="J359" s="182"/>
      <c r="K359" s="182"/>
    </row>
    <row r="360" spans="6:11" x14ac:dyDescent="0.3">
      <c r="F360" s="181"/>
      <c r="G360" s="182"/>
      <c r="H360" s="182"/>
      <c r="I360" s="182"/>
      <c r="J360" s="182"/>
      <c r="K360" s="182"/>
    </row>
    <row r="361" spans="6:11" x14ac:dyDescent="0.3">
      <c r="F361" s="181"/>
      <c r="G361" s="182"/>
      <c r="H361" s="182"/>
      <c r="I361" s="182"/>
      <c r="J361" s="182"/>
      <c r="K361" s="182"/>
    </row>
    <row r="362" spans="6:11" x14ac:dyDescent="0.3">
      <c r="F362" s="181"/>
      <c r="G362" s="182"/>
      <c r="H362" s="182"/>
      <c r="I362" s="182"/>
      <c r="J362" s="182"/>
      <c r="K362" s="182"/>
    </row>
    <row r="363" spans="6:11" x14ac:dyDescent="0.3">
      <c r="F363" s="181"/>
      <c r="G363" s="182"/>
      <c r="H363" s="182"/>
      <c r="I363" s="182"/>
      <c r="J363" s="182"/>
      <c r="K363" s="182"/>
    </row>
    <row r="364" spans="6:11" x14ac:dyDescent="0.3">
      <c r="F364" s="181"/>
      <c r="G364" s="182"/>
      <c r="H364" s="182"/>
      <c r="I364" s="182"/>
      <c r="J364" s="182"/>
      <c r="K364" s="182"/>
    </row>
    <row r="365" spans="6:11" x14ac:dyDescent="0.3">
      <c r="F365" s="181"/>
      <c r="G365" s="182"/>
      <c r="H365" s="182"/>
      <c r="I365" s="182"/>
      <c r="J365" s="182"/>
      <c r="K365" s="182"/>
    </row>
    <row r="366" spans="6:11" x14ac:dyDescent="0.3">
      <c r="F366" s="181"/>
      <c r="G366" s="182"/>
      <c r="H366" s="182"/>
      <c r="I366" s="182"/>
      <c r="J366" s="182"/>
      <c r="K366" s="182"/>
    </row>
    <row r="367" spans="6:11" x14ac:dyDescent="0.3">
      <c r="F367" s="181"/>
      <c r="G367" s="182"/>
      <c r="H367" s="182"/>
      <c r="I367" s="182"/>
      <c r="J367" s="182"/>
      <c r="K367" s="182"/>
    </row>
    <row r="368" spans="6:11" x14ac:dyDescent="0.3">
      <c r="F368" s="181"/>
      <c r="G368" s="182"/>
      <c r="H368" s="182"/>
      <c r="I368" s="182"/>
      <c r="J368" s="182"/>
      <c r="K368" s="182"/>
    </row>
    <row r="369" spans="6:11" x14ac:dyDescent="0.3">
      <c r="F369" s="181"/>
      <c r="G369" s="182"/>
      <c r="H369" s="182"/>
      <c r="I369" s="182"/>
      <c r="J369" s="182"/>
      <c r="K369" s="182"/>
    </row>
    <row r="370" spans="6:11" x14ac:dyDescent="0.3">
      <c r="F370" s="181"/>
      <c r="G370" s="182"/>
      <c r="H370" s="182"/>
      <c r="I370" s="182"/>
      <c r="J370" s="182"/>
      <c r="K370" s="182"/>
    </row>
    <row r="371" spans="6:11" x14ac:dyDescent="0.3">
      <c r="F371" s="181"/>
      <c r="G371" s="182"/>
      <c r="H371" s="182"/>
      <c r="I371" s="182"/>
      <c r="J371" s="182"/>
      <c r="K371" s="182"/>
    </row>
    <row r="372" spans="6:11" x14ac:dyDescent="0.3">
      <c r="F372" s="181"/>
      <c r="G372" s="182"/>
      <c r="H372" s="182"/>
      <c r="I372" s="182"/>
      <c r="J372" s="182"/>
      <c r="K372" s="182"/>
    </row>
    <row r="373" spans="6:11" x14ac:dyDescent="0.3">
      <c r="F373" s="181"/>
      <c r="G373" s="182"/>
      <c r="H373" s="182"/>
      <c r="I373" s="182"/>
      <c r="J373" s="182"/>
      <c r="K373" s="182"/>
    </row>
    <row r="374" spans="6:11" x14ac:dyDescent="0.3">
      <c r="F374" s="181"/>
      <c r="G374" s="182"/>
      <c r="H374" s="182"/>
      <c r="I374" s="182"/>
      <c r="J374" s="182"/>
      <c r="K374" s="182"/>
    </row>
    <row r="375" spans="6:11" x14ac:dyDescent="0.3">
      <c r="F375" s="181"/>
      <c r="G375" s="182"/>
      <c r="H375" s="182"/>
      <c r="I375" s="182"/>
      <c r="J375" s="182"/>
      <c r="K375" s="182"/>
    </row>
    <row r="376" spans="6:11" x14ac:dyDescent="0.3">
      <c r="F376" s="181"/>
      <c r="G376" s="182"/>
      <c r="H376" s="182"/>
      <c r="I376" s="182"/>
      <c r="J376" s="182"/>
      <c r="K376" s="182"/>
    </row>
    <row r="377" spans="6:11" x14ac:dyDescent="0.3">
      <c r="F377" s="181"/>
      <c r="G377" s="182"/>
      <c r="H377" s="182"/>
      <c r="I377" s="182"/>
      <c r="J377" s="182"/>
      <c r="K377" s="182"/>
    </row>
    <row r="378" spans="6:11" x14ac:dyDescent="0.3">
      <c r="F378" s="181"/>
      <c r="G378" s="182"/>
      <c r="H378" s="182"/>
      <c r="I378" s="182"/>
      <c r="J378" s="182"/>
      <c r="K378" s="182"/>
    </row>
    <row r="379" spans="6:11" x14ac:dyDescent="0.3">
      <c r="F379" s="181"/>
      <c r="G379" s="182"/>
      <c r="H379" s="182"/>
      <c r="I379" s="182"/>
      <c r="J379" s="182"/>
      <c r="K379" s="182"/>
    </row>
    <row r="380" spans="6:11" x14ac:dyDescent="0.3">
      <c r="F380" s="181"/>
      <c r="G380" s="182"/>
      <c r="H380" s="182"/>
      <c r="I380" s="182"/>
      <c r="J380" s="182"/>
      <c r="K380" s="182"/>
    </row>
    <row r="381" spans="6:11" x14ac:dyDescent="0.3">
      <c r="F381" s="181"/>
      <c r="G381" s="182"/>
      <c r="H381" s="182"/>
      <c r="I381" s="182"/>
      <c r="J381" s="182"/>
      <c r="K381" s="182"/>
    </row>
    <row r="382" spans="6:11" x14ac:dyDescent="0.3">
      <c r="F382" s="181"/>
      <c r="G382" s="182"/>
      <c r="H382" s="182"/>
      <c r="I382" s="182"/>
      <c r="J382" s="182"/>
      <c r="K382" s="182"/>
    </row>
    <row r="383" spans="6:11" x14ac:dyDescent="0.3">
      <c r="F383" s="181"/>
      <c r="G383" s="182"/>
      <c r="H383" s="182"/>
      <c r="I383" s="182"/>
      <c r="J383" s="182"/>
      <c r="K383" s="182"/>
    </row>
    <row r="384" spans="6:11" x14ac:dyDescent="0.3">
      <c r="F384" s="181"/>
      <c r="G384" s="182"/>
      <c r="H384" s="182"/>
      <c r="I384" s="182"/>
      <c r="J384" s="182"/>
      <c r="K384" s="182"/>
    </row>
    <row r="385" spans="6:11" x14ac:dyDescent="0.3">
      <c r="F385" s="181"/>
      <c r="G385" s="182"/>
      <c r="H385" s="182"/>
      <c r="I385" s="182"/>
      <c r="J385" s="182"/>
      <c r="K385" s="182"/>
    </row>
    <row r="386" spans="6:11" x14ac:dyDescent="0.3">
      <c r="F386" s="181"/>
      <c r="G386" s="182"/>
      <c r="H386" s="182"/>
      <c r="I386" s="182"/>
      <c r="J386" s="182"/>
      <c r="K386" s="182"/>
    </row>
    <row r="387" spans="6:11" x14ac:dyDescent="0.3">
      <c r="F387" s="181"/>
      <c r="G387" s="182"/>
      <c r="H387" s="182"/>
      <c r="I387" s="182"/>
      <c r="J387" s="182"/>
      <c r="K387" s="182"/>
    </row>
    <row r="388" spans="6:11" x14ac:dyDescent="0.3">
      <c r="F388" s="181"/>
      <c r="G388" s="182"/>
      <c r="H388" s="182"/>
      <c r="I388" s="182"/>
      <c r="J388" s="182"/>
      <c r="K388" s="182"/>
    </row>
    <row r="389" spans="6:11" x14ac:dyDescent="0.3">
      <c r="F389" s="181"/>
      <c r="G389" s="182"/>
      <c r="H389" s="182"/>
      <c r="I389" s="182"/>
      <c r="J389" s="182"/>
      <c r="K389" s="182"/>
    </row>
    <row r="390" spans="6:11" x14ac:dyDescent="0.3">
      <c r="F390" s="181"/>
      <c r="G390" s="182"/>
      <c r="H390" s="182"/>
      <c r="I390" s="182"/>
      <c r="J390" s="182"/>
      <c r="K390" s="182"/>
    </row>
    <row r="391" spans="6:11" x14ac:dyDescent="0.3">
      <c r="F391" s="181"/>
      <c r="G391" s="182"/>
      <c r="H391" s="182"/>
      <c r="I391" s="182"/>
      <c r="J391" s="182"/>
      <c r="K391" s="182"/>
    </row>
    <row r="392" spans="6:11" x14ac:dyDescent="0.3">
      <c r="F392" s="181"/>
      <c r="G392" s="182"/>
      <c r="H392" s="182"/>
      <c r="I392" s="182"/>
      <c r="J392" s="182"/>
      <c r="K392" s="182"/>
    </row>
    <row r="393" spans="6:11" x14ac:dyDescent="0.3">
      <c r="F393" s="181"/>
      <c r="G393" s="182"/>
      <c r="H393" s="182"/>
      <c r="I393" s="182"/>
      <c r="J393" s="182"/>
      <c r="K393" s="182"/>
    </row>
    <row r="394" spans="6:11" x14ac:dyDescent="0.3">
      <c r="F394" s="181"/>
      <c r="G394" s="182"/>
      <c r="H394" s="182"/>
      <c r="I394" s="182"/>
      <c r="J394" s="182"/>
      <c r="K394" s="182"/>
    </row>
    <row r="395" spans="6:11" x14ac:dyDescent="0.3">
      <c r="F395" s="181"/>
      <c r="G395" s="182"/>
      <c r="H395" s="182"/>
      <c r="I395" s="182"/>
      <c r="J395" s="182"/>
      <c r="K395" s="182"/>
    </row>
    <row r="396" spans="6:11" x14ac:dyDescent="0.3">
      <c r="F396" s="181"/>
      <c r="G396" s="182"/>
      <c r="H396" s="182"/>
      <c r="I396" s="182"/>
      <c r="J396" s="182"/>
      <c r="K396" s="182"/>
    </row>
    <row r="397" spans="6:11" x14ac:dyDescent="0.3">
      <c r="F397" s="181"/>
      <c r="G397" s="182"/>
      <c r="H397" s="182"/>
      <c r="I397" s="182"/>
      <c r="J397" s="182"/>
      <c r="K397" s="182"/>
    </row>
    <row r="398" spans="6:11" x14ac:dyDescent="0.3">
      <c r="F398" s="181"/>
      <c r="G398" s="182"/>
      <c r="H398" s="182"/>
      <c r="I398" s="182"/>
      <c r="J398" s="182"/>
      <c r="K398" s="182"/>
    </row>
    <row r="399" spans="6:11" x14ac:dyDescent="0.3">
      <c r="F399" s="181"/>
      <c r="G399" s="182"/>
      <c r="H399" s="182"/>
      <c r="I399" s="182"/>
      <c r="J399" s="182"/>
      <c r="K399" s="182"/>
    </row>
    <row r="400" spans="6:11" x14ac:dyDescent="0.3">
      <c r="F400" s="181"/>
      <c r="G400" s="182"/>
      <c r="H400" s="182"/>
      <c r="I400" s="182"/>
      <c r="J400" s="182"/>
      <c r="K400" s="182"/>
    </row>
    <row r="401" spans="6:11" x14ac:dyDescent="0.3">
      <c r="F401" s="181"/>
      <c r="G401" s="182"/>
      <c r="H401" s="182"/>
      <c r="I401" s="182"/>
      <c r="J401" s="182"/>
      <c r="K401" s="182"/>
    </row>
    <row r="402" spans="6:11" x14ac:dyDescent="0.3">
      <c r="F402" s="181"/>
      <c r="G402" s="182"/>
      <c r="H402" s="182"/>
      <c r="I402" s="182"/>
      <c r="J402" s="182"/>
      <c r="K402" s="182"/>
    </row>
    <row r="403" spans="6:11" x14ac:dyDescent="0.3">
      <c r="F403" s="181"/>
      <c r="G403" s="182"/>
      <c r="H403" s="182"/>
      <c r="I403" s="182"/>
      <c r="J403" s="182"/>
      <c r="K403" s="182"/>
    </row>
    <row r="404" spans="6:11" x14ac:dyDescent="0.3">
      <c r="F404" s="181"/>
      <c r="G404" s="182"/>
      <c r="H404" s="182"/>
      <c r="I404" s="182"/>
      <c r="J404" s="182"/>
      <c r="K404" s="182"/>
    </row>
    <row r="405" spans="6:11" x14ac:dyDescent="0.3">
      <c r="F405" s="181"/>
      <c r="G405" s="182"/>
      <c r="H405" s="182"/>
      <c r="I405" s="182"/>
      <c r="J405" s="182"/>
      <c r="K405" s="182"/>
    </row>
    <row r="406" spans="6:11" x14ac:dyDescent="0.3">
      <c r="F406" s="181"/>
      <c r="G406" s="182"/>
      <c r="H406" s="182"/>
      <c r="I406" s="182"/>
      <c r="J406" s="182"/>
      <c r="K406" s="182"/>
    </row>
    <row r="407" spans="6:11" x14ac:dyDescent="0.3">
      <c r="F407" s="181"/>
      <c r="G407" s="182"/>
      <c r="H407" s="182"/>
      <c r="I407" s="182"/>
      <c r="J407" s="182"/>
      <c r="K407" s="182"/>
    </row>
    <row r="408" spans="6:11" x14ac:dyDescent="0.3">
      <c r="F408" s="181"/>
      <c r="G408" s="182"/>
      <c r="H408" s="182"/>
      <c r="I408" s="182"/>
      <c r="J408" s="182"/>
      <c r="K408" s="182"/>
    </row>
    <row r="409" spans="6:11" x14ac:dyDescent="0.3">
      <c r="F409" s="181"/>
      <c r="G409" s="182"/>
      <c r="H409" s="182"/>
      <c r="I409" s="182"/>
      <c r="J409" s="182"/>
      <c r="K409" s="182"/>
    </row>
    <row r="410" spans="6:11" x14ac:dyDescent="0.3">
      <c r="F410" s="181"/>
      <c r="G410" s="182"/>
      <c r="H410" s="182"/>
      <c r="I410" s="182"/>
      <c r="J410" s="182"/>
      <c r="K410" s="182"/>
    </row>
    <row r="411" spans="6:11" x14ac:dyDescent="0.3">
      <c r="F411" s="181"/>
      <c r="G411" s="182"/>
      <c r="H411" s="182"/>
      <c r="I411" s="182"/>
      <c r="J411" s="182"/>
      <c r="K411" s="182"/>
    </row>
    <row r="412" spans="6:11" x14ac:dyDescent="0.3">
      <c r="F412" s="181"/>
      <c r="G412" s="182"/>
      <c r="H412" s="182"/>
      <c r="I412" s="182"/>
      <c r="J412" s="182"/>
      <c r="K412" s="182"/>
    </row>
    <row r="413" spans="6:11" x14ac:dyDescent="0.3">
      <c r="F413" s="181"/>
      <c r="G413" s="182"/>
      <c r="H413" s="182"/>
      <c r="I413" s="182"/>
      <c r="J413" s="182"/>
      <c r="K413" s="182"/>
    </row>
    <row r="414" spans="6:11" x14ac:dyDescent="0.3">
      <c r="F414" s="181"/>
      <c r="G414" s="182"/>
      <c r="H414" s="182"/>
      <c r="I414" s="182"/>
      <c r="J414" s="182"/>
      <c r="K414" s="182"/>
    </row>
    <row r="415" spans="6:11" x14ac:dyDescent="0.3">
      <c r="F415" s="181"/>
      <c r="G415" s="182"/>
      <c r="H415" s="182"/>
      <c r="I415" s="182"/>
      <c r="J415" s="182"/>
      <c r="K415" s="182"/>
    </row>
    <row r="416" spans="6:11" x14ac:dyDescent="0.3">
      <c r="F416" s="181"/>
      <c r="G416" s="182"/>
      <c r="H416" s="182"/>
      <c r="I416" s="182"/>
      <c r="J416" s="182"/>
      <c r="K416" s="182"/>
    </row>
    <row r="417" spans="6:11" x14ac:dyDescent="0.3">
      <c r="F417" s="181"/>
      <c r="G417" s="182"/>
      <c r="H417" s="182"/>
      <c r="I417" s="182"/>
      <c r="J417" s="182"/>
      <c r="K417" s="182"/>
    </row>
    <row r="418" spans="6:11" x14ac:dyDescent="0.3">
      <c r="F418" s="181"/>
      <c r="G418" s="182"/>
      <c r="H418" s="182"/>
      <c r="I418" s="182"/>
      <c r="J418" s="182"/>
      <c r="K418" s="182"/>
    </row>
    <row r="419" spans="6:11" x14ac:dyDescent="0.3">
      <c r="F419" s="181"/>
      <c r="G419" s="182"/>
      <c r="H419" s="182"/>
      <c r="I419" s="182"/>
      <c r="J419" s="182"/>
      <c r="K419" s="182"/>
    </row>
    <row r="420" spans="6:11" x14ac:dyDescent="0.3">
      <c r="F420" s="181"/>
      <c r="G420" s="182"/>
      <c r="H420" s="182"/>
      <c r="I420" s="182"/>
      <c r="J420" s="182"/>
      <c r="K420" s="182"/>
    </row>
    <row r="421" spans="6:11" x14ac:dyDescent="0.3">
      <c r="F421" s="181"/>
      <c r="G421" s="182"/>
      <c r="H421" s="182"/>
      <c r="I421" s="182"/>
      <c r="J421" s="182"/>
      <c r="K421" s="182"/>
    </row>
    <row r="422" spans="6:11" x14ac:dyDescent="0.3">
      <c r="F422" s="181"/>
      <c r="G422" s="182"/>
      <c r="H422" s="182"/>
      <c r="I422" s="182"/>
      <c r="J422" s="182"/>
      <c r="K422" s="182"/>
    </row>
    <row r="423" spans="6:11" x14ac:dyDescent="0.3">
      <c r="F423" s="181"/>
      <c r="G423" s="182"/>
      <c r="H423" s="182"/>
      <c r="I423" s="182"/>
      <c r="J423" s="182"/>
      <c r="K423" s="182"/>
    </row>
    <row r="424" spans="6:11" x14ac:dyDescent="0.3">
      <c r="F424" s="181"/>
      <c r="G424" s="182"/>
      <c r="H424" s="182"/>
      <c r="I424" s="182"/>
      <c r="J424" s="182"/>
      <c r="K424" s="182"/>
    </row>
    <row r="425" spans="6:11" x14ac:dyDescent="0.3">
      <c r="F425" s="181"/>
      <c r="G425" s="182"/>
      <c r="H425" s="182"/>
      <c r="I425" s="182"/>
      <c r="J425" s="182"/>
      <c r="K425" s="182"/>
    </row>
    <row r="426" spans="6:11" x14ac:dyDescent="0.3">
      <c r="F426" s="181"/>
      <c r="G426" s="182"/>
      <c r="H426" s="182"/>
      <c r="I426" s="182"/>
      <c r="J426" s="182"/>
      <c r="K426" s="182"/>
    </row>
    <row r="427" spans="6:11" x14ac:dyDescent="0.3">
      <c r="F427" s="181"/>
      <c r="G427" s="182"/>
      <c r="H427" s="182"/>
      <c r="I427" s="182"/>
      <c r="J427" s="182"/>
      <c r="K427" s="182"/>
    </row>
    <row r="428" spans="6:11" x14ac:dyDescent="0.3">
      <c r="F428" s="181"/>
      <c r="G428" s="182"/>
      <c r="H428" s="182"/>
      <c r="I428" s="182"/>
      <c r="J428" s="182"/>
      <c r="K428" s="182"/>
    </row>
    <row r="429" spans="6:11" x14ac:dyDescent="0.3">
      <c r="F429" s="181"/>
      <c r="G429" s="182"/>
      <c r="H429" s="182"/>
      <c r="I429" s="182"/>
      <c r="J429" s="182"/>
      <c r="K429" s="182"/>
    </row>
    <row r="430" spans="6:11" x14ac:dyDescent="0.3">
      <c r="F430" s="181"/>
      <c r="G430" s="182"/>
      <c r="H430" s="182"/>
      <c r="I430" s="182"/>
      <c r="J430" s="182"/>
      <c r="K430" s="182"/>
    </row>
    <row r="431" spans="6:11" x14ac:dyDescent="0.3">
      <c r="F431" s="181"/>
      <c r="G431" s="182"/>
      <c r="H431" s="182"/>
      <c r="I431" s="182"/>
      <c r="J431" s="182"/>
      <c r="K431" s="182"/>
    </row>
    <row r="432" spans="6:11" x14ac:dyDescent="0.3">
      <c r="F432" s="181"/>
      <c r="G432" s="182"/>
      <c r="H432" s="182"/>
      <c r="I432" s="182"/>
      <c r="J432" s="182"/>
      <c r="K432" s="182"/>
    </row>
    <row r="433" spans="6:11" x14ac:dyDescent="0.3">
      <c r="F433" s="181"/>
      <c r="G433" s="182"/>
      <c r="H433" s="182"/>
      <c r="I433" s="182"/>
      <c r="J433" s="182"/>
      <c r="K433" s="182"/>
    </row>
    <row r="434" spans="6:11" x14ac:dyDescent="0.3">
      <c r="F434" s="181"/>
      <c r="G434" s="182"/>
      <c r="H434" s="182"/>
      <c r="I434" s="182"/>
      <c r="J434" s="182"/>
      <c r="K434" s="182"/>
    </row>
    <row r="435" spans="6:11" x14ac:dyDescent="0.3">
      <c r="F435" s="181"/>
      <c r="G435" s="182"/>
      <c r="H435" s="182"/>
      <c r="I435" s="182"/>
      <c r="J435" s="182"/>
      <c r="K435" s="182"/>
    </row>
    <row r="436" spans="6:11" x14ac:dyDescent="0.3">
      <c r="F436" s="181"/>
      <c r="G436" s="182"/>
      <c r="H436" s="182"/>
      <c r="I436" s="182"/>
      <c r="J436" s="182"/>
      <c r="K436" s="182"/>
    </row>
    <row r="437" spans="6:11" x14ac:dyDescent="0.3">
      <c r="F437" s="181"/>
      <c r="G437" s="182"/>
      <c r="H437" s="182"/>
      <c r="I437" s="182"/>
      <c r="J437" s="182"/>
      <c r="K437" s="182"/>
    </row>
    <row r="438" spans="6:11" x14ac:dyDescent="0.3">
      <c r="F438" s="181"/>
      <c r="G438" s="182"/>
      <c r="H438" s="182"/>
      <c r="I438" s="182"/>
      <c r="J438" s="182"/>
      <c r="K438" s="182"/>
    </row>
    <row r="439" spans="6:11" x14ac:dyDescent="0.3">
      <c r="F439" s="181"/>
      <c r="G439" s="182"/>
      <c r="H439" s="182"/>
      <c r="I439" s="182"/>
      <c r="J439" s="182"/>
      <c r="K439" s="182"/>
    </row>
    <row r="440" spans="6:11" x14ac:dyDescent="0.3">
      <c r="F440" s="181"/>
      <c r="G440" s="182"/>
      <c r="H440" s="182"/>
      <c r="I440" s="182"/>
      <c r="J440" s="182"/>
      <c r="K440" s="182"/>
    </row>
    <row r="441" spans="6:11" x14ac:dyDescent="0.3">
      <c r="F441" s="181"/>
      <c r="G441" s="182"/>
      <c r="H441" s="182"/>
      <c r="I441" s="182"/>
      <c r="J441" s="182"/>
      <c r="K441" s="182"/>
    </row>
    <row r="442" spans="6:11" x14ac:dyDescent="0.3">
      <c r="F442" s="181"/>
      <c r="G442" s="182"/>
      <c r="H442" s="182"/>
      <c r="I442" s="182"/>
      <c r="J442" s="182"/>
      <c r="K442" s="182"/>
    </row>
    <row r="443" spans="6:11" x14ac:dyDescent="0.3">
      <c r="F443" s="181"/>
      <c r="G443" s="182"/>
      <c r="H443" s="182"/>
      <c r="I443" s="182"/>
      <c r="J443" s="182"/>
      <c r="K443" s="182"/>
    </row>
    <row r="444" spans="6:11" x14ac:dyDescent="0.3">
      <c r="F444" s="181"/>
      <c r="G444" s="182"/>
      <c r="H444" s="182"/>
      <c r="I444" s="182"/>
      <c r="J444" s="182"/>
      <c r="K444" s="182"/>
    </row>
    <row r="445" spans="6:11" x14ac:dyDescent="0.3">
      <c r="F445" s="181"/>
      <c r="G445" s="182"/>
      <c r="H445" s="182"/>
      <c r="I445" s="182"/>
      <c r="J445" s="182"/>
      <c r="K445" s="182"/>
    </row>
    <row r="446" spans="6:11" x14ac:dyDescent="0.3">
      <c r="F446" s="181"/>
      <c r="G446" s="182"/>
      <c r="H446" s="182"/>
      <c r="I446" s="182"/>
      <c r="J446" s="182"/>
      <c r="K446" s="182"/>
    </row>
    <row r="447" spans="6:11" x14ac:dyDescent="0.3">
      <c r="F447" s="181"/>
      <c r="G447" s="182"/>
      <c r="H447" s="182"/>
      <c r="I447" s="182"/>
      <c r="J447" s="182"/>
      <c r="K447" s="182"/>
    </row>
    <row r="448" spans="6:11" x14ac:dyDescent="0.3">
      <c r="F448" s="181"/>
      <c r="G448" s="182"/>
      <c r="H448" s="182"/>
      <c r="I448" s="182"/>
      <c r="J448" s="182"/>
      <c r="K448" s="182"/>
    </row>
    <row r="449" spans="6:11" x14ac:dyDescent="0.3">
      <c r="F449" s="181"/>
      <c r="G449" s="182"/>
      <c r="H449" s="182"/>
      <c r="I449" s="182"/>
      <c r="J449" s="182"/>
      <c r="K449" s="182"/>
    </row>
    <row r="450" spans="6:11" x14ac:dyDescent="0.3">
      <c r="F450" s="181"/>
      <c r="G450" s="182"/>
      <c r="H450" s="182"/>
      <c r="I450" s="182"/>
      <c r="J450" s="182"/>
      <c r="K450" s="182"/>
    </row>
    <row r="451" spans="6:11" x14ac:dyDescent="0.3">
      <c r="F451" s="181"/>
      <c r="G451" s="182"/>
      <c r="H451" s="182"/>
      <c r="I451" s="182"/>
      <c r="J451" s="182"/>
      <c r="K451" s="182"/>
    </row>
    <row r="452" spans="6:11" x14ac:dyDescent="0.3">
      <c r="F452" s="181"/>
      <c r="G452" s="182"/>
      <c r="H452" s="182"/>
      <c r="I452" s="182"/>
      <c r="J452" s="182"/>
      <c r="K452" s="182"/>
    </row>
    <row r="453" spans="6:11" x14ac:dyDescent="0.3">
      <c r="F453" s="181"/>
      <c r="G453" s="182"/>
      <c r="H453" s="182"/>
      <c r="I453" s="182"/>
      <c r="J453" s="182"/>
      <c r="K453" s="182"/>
    </row>
    <row r="454" spans="6:11" x14ac:dyDescent="0.3">
      <c r="F454" s="181"/>
      <c r="G454" s="182"/>
      <c r="H454" s="182"/>
      <c r="I454" s="182"/>
      <c r="J454" s="182"/>
      <c r="K454" s="182"/>
    </row>
    <row r="455" spans="6:11" x14ac:dyDescent="0.3">
      <c r="F455" s="181"/>
      <c r="G455" s="182"/>
      <c r="H455" s="182"/>
      <c r="I455" s="182"/>
      <c r="J455" s="182"/>
      <c r="K455" s="182"/>
    </row>
    <row r="456" spans="6:11" x14ac:dyDescent="0.3">
      <c r="F456" s="181"/>
      <c r="G456" s="182"/>
      <c r="H456" s="182"/>
      <c r="I456" s="182"/>
      <c r="J456" s="182"/>
      <c r="K456" s="182"/>
    </row>
    <row r="457" spans="6:11" x14ac:dyDescent="0.3">
      <c r="F457" s="181"/>
      <c r="G457" s="182"/>
      <c r="H457" s="182"/>
      <c r="I457" s="182"/>
      <c r="J457" s="182"/>
      <c r="K457" s="182"/>
    </row>
    <row r="458" spans="6:11" x14ac:dyDescent="0.3">
      <c r="F458" s="181"/>
      <c r="G458" s="182"/>
      <c r="H458" s="182"/>
      <c r="I458" s="182"/>
      <c r="J458" s="182"/>
      <c r="K458" s="182"/>
    </row>
    <row r="459" spans="6:11" x14ac:dyDescent="0.3">
      <c r="F459" s="181"/>
      <c r="G459" s="182"/>
      <c r="H459" s="182"/>
      <c r="I459" s="182"/>
      <c r="J459" s="182"/>
      <c r="K459" s="182"/>
    </row>
    <row r="460" spans="6:11" x14ac:dyDescent="0.3">
      <c r="F460" s="181"/>
      <c r="G460" s="182"/>
      <c r="H460" s="182"/>
      <c r="I460" s="182"/>
      <c r="J460" s="182"/>
      <c r="K460" s="182"/>
    </row>
    <row r="461" spans="6:11" x14ac:dyDescent="0.3">
      <c r="F461" s="181"/>
      <c r="G461" s="182"/>
      <c r="H461" s="182"/>
      <c r="I461" s="182"/>
      <c r="J461" s="182"/>
      <c r="K461" s="182"/>
    </row>
    <row r="462" spans="6:11" x14ac:dyDescent="0.3">
      <c r="F462" s="181"/>
      <c r="G462" s="182"/>
      <c r="H462" s="182"/>
      <c r="I462" s="182"/>
      <c r="J462" s="182"/>
      <c r="K462" s="182"/>
    </row>
    <row r="463" spans="6:11" x14ac:dyDescent="0.3">
      <c r="F463" s="181"/>
      <c r="G463" s="182"/>
      <c r="H463" s="182"/>
      <c r="I463" s="182"/>
      <c r="J463" s="182"/>
      <c r="K463" s="182"/>
    </row>
    <row r="464" spans="6:11" x14ac:dyDescent="0.3">
      <c r="F464" s="181"/>
      <c r="G464" s="182"/>
      <c r="H464" s="182"/>
      <c r="I464" s="182"/>
      <c r="J464" s="182"/>
      <c r="K464" s="182"/>
    </row>
    <row r="465" spans="6:11" x14ac:dyDescent="0.3">
      <c r="F465" s="181"/>
      <c r="G465" s="182"/>
      <c r="H465" s="182"/>
      <c r="I465" s="182"/>
      <c r="J465" s="182"/>
      <c r="K465" s="182"/>
    </row>
    <row r="466" spans="6:11" x14ac:dyDescent="0.3">
      <c r="F466" s="181"/>
      <c r="G466" s="182"/>
      <c r="H466" s="182"/>
      <c r="I466" s="182"/>
      <c r="J466" s="182"/>
      <c r="K466" s="182"/>
    </row>
    <row r="467" spans="6:11" x14ac:dyDescent="0.3">
      <c r="F467" s="181"/>
      <c r="G467" s="182"/>
      <c r="H467" s="182"/>
      <c r="I467" s="182"/>
      <c r="J467" s="182"/>
      <c r="K467" s="182"/>
    </row>
    <row r="468" spans="6:11" x14ac:dyDescent="0.3">
      <c r="F468" s="181"/>
      <c r="G468" s="182"/>
      <c r="H468" s="182"/>
      <c r="I468" s="182"/>
      <c r="J468" s="182"/>
      <c r="K468" s="182"/>
    </row>
    <row r="469" spans="6:11" x14ac:dyDescent="0.3">
      <c r="F469" s="181"/>
      <c r="G469" s="182"/>
      <c r="H469" s="182"/>
      <c r="I469" s="182"/>
      <c r="J469" s="182"/>
      <c r="K469" s="182"/>
    </row>
    <row r="470" spans="6:11" x14ac:dyDescent="0.3">
      <c r="F470" s="181"/>
      <c r="G470" s="182"/>
      <c r="H470" s="182"/>
      <c r="I470" s="182"/>
      <c r="J470" s="182"/>
      <c r="K470" s="182"/>
    </row>
    <row r="471" spans="6:11" x14ac:dyDescent="0.3">
      <c r="F471" s="181"/>
      <c r="G471" s="182"/>
      <c r="H471" s="182"/>
      <c r="I471" s="182"/>
      <c r="J471" s="182"/>
      <c r="K471" s="182"/>
    </row>
    <row r="472" spans="6:11" x14ac:dyDescent="0.3">
      <c r="F472" s="181"/>
      <c r="G472" s="182"/>
      <c r="H472" s="182"/>
      <c r="I472" s="182"/>
      <c r="J472" s="182"/>
      <c r="K472" s="182"/>
    </row>
    <row r="473" spans="6:11" x14ac:dyDescent="0.3">
      <c r="F473" s="181"/>
      <c r="G473" s="182"/>
      <c r="H473" s="182"/>
      <c r="I473" s="182"/>
      <c r="J473" s="182"/>
      <c r="K473" s="182"/>
    </row>
    <row r="474" spans="6:11" x14ac:dyDescent="0.3">
      <c r="F474" s="181"/>
      <c r="G474" s="182"/>
      <c r="H474" s="182"/>
      <c r="I474" s="182"/>
      <c r="J474" s="182"/>
      <c r="K474" s="182"/>
    </row>
    <row r="475" spans="6:11" x14ac:dyDescent="0.3">
      <c r="F475" s="181"/>
      <c r="G475" s="182"/>
      <c r="H475" s="182"/>
      <c r="I475" s="182"/>
      <c r="J475" s="182"/>
      <c r="K475" s="182"/>
    </row>
    <row r="476" spans="6:11" x14ac:dyDescent="0.3">
      <c r="F476" s="181"/>
      <c r="G476" s="182"/>
      <c r="H476" s="182"/>
      <c r="I476" s="182"/>
      <c r="J476" s="182"/>
      <c r="K476" s="182"/>
    </row>
    <row r="477" spans="6:11" x14ac:dyDescent="0.3">
      <c r="F477" s="181"/>
      <c r="G477" s="182"/>
      <c r="H477" s="182"/>
      <c r="I477" s="182"/>
      <c r="J477" s="182"/>
      <c r="K477" s="182"/>
    </row>
    <row r="478" spans="6:11" x14ac:dyDescent="0.3">
      <c r="F478" s="181"/>
      <c r="G478" s="182"/>
      <c r="H478" s="182"/>
      <c r="I478" s="182"/>
      <c r="J478" s="182"/>
      <c r="K478" s="182"/>
    </row>
    <row r="479" spans="6:11" x14ac:dyDescent="0.3">
      <c r="F479" s="181"/>
      <c r="G479" s="182"/>
      <c r="H479" s="182"/>
      <c r="I479" s="182"/>
      <c r="J479" s="182"/>
      <c r="K479" s="182"/>
    </row>
    <row r="480" spans="6:11" x14ac:dyDescent="0.3">
      <c r="F480" s="181"/>
      <c r="G480" s="182"/>
      <c r="H480" s="182"/>
      <c r="I480" s="182"/>
      <c r="J480" s="182"/>
      <c r="K480" s="182"/>
    </row>
    <row r="481" spans="6:11" x14ac:dyDescent="0.3">
      <c r="F481" s="181"/>
      <c r="G481" s="182"/>
      <c r="H481" s="182"/>
      <c r="I481" s="182"/>
      <c r="J481" s="182"/>
      <c r="K481" s="182"/>
    </row>
    <row r="482" spans="6:11" x14ac:dyDescent="0.3">
      <c r="F482" s="181"/>
      <c r="G482" s="182"/>
      <c r="H482" s="182"/>
      <c r="I482" s="182"/>
      <c r="J482" s="182"/>
      <c r="K482" s="182"/>
    </row>
    <row r="483" spans="6:11" x14ac:dyDescent="0.3">
      <c r="F483" s="181"/>
      <c r="G483" s="182"/>
      <c r="H483" s="182"/>
      <c r="I483" s="182"/>
      <c r="J483" s="182"/>
      <c r="K483" s="182"/>
    </row>
    <row r="484" spans="6:11" x14ac:dyDescent="0.3">
      <c r="F484" s="181"/>
      <c r="G484" s="182"/>
      <c r="H484" s="182"/>
      <c r="I484" s="182"/>
      <c r="J484" s="182"/>
      <c r="K484" s="182"/>
    </row>
    <row r="485" spans="6:11" x14ac:dyDescent="0.3">
      <c r="F485" s="181"/>
      <c r="G485" s="182"/>
      <c r="H485" s="182"/>
      <c r="I485" s="182"/>
      <c r="J485" s="182"/>
      <c r="K485" s="182"/>
    </row>
    <row r="486" spans="6:11" x14ac:dyDescent="0.3">
      <c r="F486" s="181"/>
      <c r="G486" s="182"/>
      <c r="H486" s="182"/>
      <c r="I486" s="182"/>
      <c r="J486" s="182"/>
      <c r="K486" s="182"/>
    </row>
    <row r="487" spans="6:11" x14ac:dyDescent="0.3">
      <c r="F487" s="181"/>
      <c r="G487" s="182"/>
      <c r="H487" s="182"/>
      <c r="I487" s="182"/>
      <c r="J487" s="182"/>
      <c r="K487" s="182"/>
    </row>
    <row r="488" spans="6:11" x14ac:dyDescent="0.3">
      <c r="F488" s="181"/>
      <c r="G488" s="182"/>
      <c r="H488" s="182"/>
      <c r="I488" s="182"/>
      <c r="J488" s="182"/>
      <c r="K488" s="182"/>
    </row>
    <row r="489" spans="6:11" x14ac:dyDescent="0.3">
      <c r="F489" s="181"/>
      <c r="G489" s="182"/>
      <c r="H489" s="182"/>
      <c r="I489" s="182"/>
      <c r="J489" s="182"/>
      <c r="K489" s="182"/>
    </row>
    <row r="490" spans="6:11" x14ac:dyDescent="0.3">
      <c r="F490" s="181"/>
      <c r="G490" s="182"/>
      <c r="H490" s="182"/>
      <c r="I490" s="182"/>
      <c r="J490" s="182"/>
      <c r="K490" s="182"/>
    </row>
    <row r="491" spans="6:11" x14ac:dyDescent="0.3">
      <c r="F491" s="181"/>
      <c r="G491" s="182"/>
      <c r="H491" s="182"/>
      <c r="I491" s="182"/>
      <c r="J491" s="182"/>
      <c r="K491" s="182"/>
    </row>
    <row r="492" spans="6:11" x14ac:dyDescent="0.3">
      <c r="F492" s="181"/>
      <c r="G492" s="182"/>
      <c r="H492" s="182"/>
      <c r="I492" s="182"/>
      <c r="J492" s="182"/>
      <c r="K492" s="182"/>
    </row>
    <row r="493" spans="6:11" x14ac:dyDescent="0.3">
      <c r="F493" s="181"/>
      <c r="G493" s="182"/>
      <c r="H493" s="182"/>
      <c r="I493" s="182"/>
      <c r="J493" s="182"/>
      <c r="K493" s="182"/>
    </row>
    <row r="494" spans="6:11" x14ac:dyDescent="0.3">
      <c r="F494" s="181"/>
      <c r="G494" s="182"/>
      <c r="H494" s="182"/>
      <c r="I494" s="182"/>
      <c r="J494" s="182"/>
      <c r="K494" s="182"/>
    </row>
    <row r="495" spans="6:11" x14ac:dyDescent="0.3">
      <c r="F495" s="181"/>
      <c r="G495" s="182"/>
      <c r="H495" s="182"/>
      <c r="I495" s="182"/>
      <c r="J495" s="182"/>
      <c r="K495" s="182"/>
    </row>
    <row r="496" spans="6:11" x14ac:dyDescent="0.3">
      <c r="F496" s="181"/>
      <c r="G496" s="182"/>
      <c r="H496" s="182"/>
      <c r="I496" s="182"/>
      <c r="J496" s="182"/>
      <c r="K496" s="182"/>
    </row>
    <row r="497" spans="6:11" x14ac:dyDescent="0.3">
      <c r="F497" s="181"/>
      <c r="G497" s="182"/>
      <c r="H497" s="182"/>
      <c r="I497" s="182"/>
      <c r="J497" s="182"/>
      <c r="K497" s="182"/>
    </row>
    <row r="498" spans="6:11" x14ac:dyDescent="0.3">
      <c r="F498" s="181"/>
      <c r="G498" s="182"/>
      <c r="H498" s="182"/>
      <c r="I498" s="182"/>
      <c r="J498" s="182"/>
      <c r="K498" s="182"/>
    </row>
    <row r="499" spans="6:11" x14ac:dyDescent="0.3">
      <c r="F499" s="181"/>
      <c r="G499" s="182"/>
      <c r="H499" s="182"/>
      <c r="I499" s="182"/>
      <c r="J499" s="182"/>
      <c r="K499" s="182"/>
    </row>
    <row r="500" spans="6:11" x14ac:dyDescent="0.3">
      <c r="F500" s="181"/>
      <c r="G500" s="182"/>
      <c r="H500" s="182"/>
      <c r="I500" s="182"/>
      <c r="J500" s="182"/>
      <c r="K500" s="182"/>
    </row>
    <row r="501" spans="6:11" x14ac:dyDescent="0.3">
      <c r="F501" s="181"/>
      <c r="G501" s="182"/>
      <c r="H501" s="182"/>
      <c r="I501" s="182"/>
      <c r="J501" s="182"/>
      <c r="K501" s="182"/>
    </row>
    <row r="502" spans="6:11" x14ac:dyDescent="0.3">
      <c r="F502" s="181"/>
      <c r="G502" s="182"/>
      <c r="H502" s="182"/>
      <c r="I502" s="182"/>
      <c r="J502" s="182"/>
      <c r="K502" s="182"/>
    </row>
    <row r="503" spans="6:11" x14ac:dyDescent="0.3">
      <c r="F503" s="181"/>
      <c r="G503" s="182"/>
      <c r="H503" s="182"/>
      <c r="I503" s="182"/>
      <c r="J503" s="182"/>
      <c r="K503" s="182"/>
    </row>
    <row r="504" spans="6:11" x14ac:dyDescent="0.3">
      <c r="F504" s="181"/>
      <c r="G504" s="182"/>
      <c r="H504" s="182"/>
      <c r="I504" s="182"/>
      <c r="J504" s="182"/>
      <c r="K504" s="182"/>
    </row>
    <row r="505" spans="6:11" x14ac:dyDescent="0.3">
      <c r="F505" s="181"/>
      <c r="G505" s="182"/>
      <c r="H505" s="182"/>
      <c r="I505" s="182"/>
      <c r="J505" s="182"/>
      <c r="K505" s="182"/>
    </row>
    <row r="506" spans="6:11" x14ac:dyDescent="0.3">
      <c r="F506" s="181"/>
      <c r="G506" s="182"/>
      <c r="H506" s="182"/>
      <c r="I506" s="182"/>
      <c r="J506" s="182"/>
      <c r="K506" s="182"/>
    </row>
    <row r="507" spans="6:11" x14ac:dyDescent="0.3">
      <c r="F507" s="181"/>
      <c r="G507" s="182"/>
      <c r="H507" s="182"/>
      <c r="I507" s="182"/>
      <c r="J507" s="182"/>
      <c r="K507" s="182"/>
    </row>
    <row r="508" spans="6:11" x14ac:dyDescent="0.3">
      <c r="F508" s="181"/>
      <c r="G508" s="182"/>
      <c r="H508" s="182"/>
      <c r="I508" s="182"/>
      <c r="J508" s="182"/>
      <c r="K508" s="182"/>
    </row>
    <row r="509" spans="6:11" x14ac:dyDescent="0.3">
      <c r="F509" s="181"/>
      <c r="G509" s="182"/>
      <c r="H509" s="182"/>
      <c r="I509" s="182"/>
      <c r="J509" s="182"/>
      <c r="K509" s="182"/>
    </row>
    <row r="510" spans="6:11" x14ac:dyDescent="0.3">
      <c r="F510" s="181"/>
      <c r="G510" s="182"/>
      <c r="H510" s="182"/>
      <c r="I510" s="182"/>
      <c r="J510" s="182"/>
      <c r="K510" s="182"/>
    </row>
    <row r="511" spans="6:11" x14ac:dyDescent="0.3">
      <c r="F511" s="181"/>
      <c r="G511" s="182"/>
      <c r="H511" s="182"/>
      <c r="I511" s="182"/>
      <c r="J511" s="182"/>
      <c r="K511" s="182"/>
    </row>
    <row r="512" spans="6:11" x14ac:dyDescent="0.3">
      <c r="F512" s="181"/>
      <c r="G512" s="182"/>
      <c r="H512" s="182"/>
      <c r="I512" s="182"/>
      <c r="J512" s="182"/>
      <c r="K512" s="182"/>
    </row>
    <row r="513" spans="6:11" x14ac:dyDescent="0.3">
      <c r="F513" s="181"/>
      <c r="G513" s="182"/>
      <c r="H513" s="182"/>
      <c r="I513" s="182"/>
      <c r="J513" s="182"/>
      <c r="K513" s="182"/>
    </row>
    <row r="514" spans="6:11" x14ac:dyDescent="0.3">
      <c r="F514" s="181"/>
      <c r="G514" s="182"/>
      <c r="H514" s="182"/>
      <c r="I514" s="182"/>
      <c r="J514" s="182"/>
      <c r="K514" s="182"/>
    </row>
    <row r="515" spans="6:11" x14ac:dyDescent="0.3">
      <c r="F515" s="181"/>
      <c r="G515" s="182"/>
      <c r="H515" s="182"/>
      <c r="I515" s="182"/>
      <c r="J515" s="182"/>
      <c r="K515" s="182"/>
    </row>
    <row r="516" spans="6:11" x14ac:dyDescent="0.3">
      <c r="F516" s="181"/>
      <c r="G516" s="182"/>
      <c r="H516" s="182"/>
      <c r="I516" s="182"/>
      <c r="J516" s="182"/>
      <c r="K516" s="182"/>
    </row>
    <row r="517" spans="6:11" x14ac:dyDescent="0.3">
      <c r="F517" s="181"/>
      <c r="G517" s="182"/>
      <c r="H517" s="182"/>
      <c r="I517" s="182"/>
      <c r="J517" s="182"/>
      <c r="K517" s="182"/>
    </row>
    <row r="518" spans="6:11" x14ac:dyDescent="0.3">
      <c r="F518" s="181"/>
      <c r="G518" s="182"/>
      <c r="H518" s="182"/>
      <c r="I518" s="182"/>
      <c r="J518" s="182"/>
      <c r="K518" s="182"/>
    </row>
    <row r="519" spans="6:11" x14ac:dyDescent="0.3">
      <c r="F519" s="181"/>
      <c r="G519" s="182"/>
      <c r="H519" s="182"/>
      <c r="I519" s="182"/>
      <c r="J519" s="182"/>
      <c r="K519" s="182"/>
    </row>
    <row r="520" spans="6:11" x14ac:dyDescent="0.3">
      <c r="F520" s="181"/>
      <c r="G520" s="182"/>
      <c r="H520" s="182"/>
      <c r="I520" s="182"/>
      <c r="J520" s="182"/>
      <c r="K520" s="182"/>
    </row>
    <row r="521" spans="6:11" x14ac:dyDescent="0.3">
      <c r="F521" s="181"/>
      <c r="G521" s="182"/>
      <c r="H521" s="182"/>
      <c r="I521" s="182"/>
      <c r="J521" s="182"/>
      <c r="K521" s="182"/>
    </row>
    <row r="522" spans="6:11" x14ac:dyDescent="0.3">
      <c r="F522" s="181"/>
      <c r="G522" s="182"/>
      <c r="H522" s="182"/>
      <c r="I522" s="182"/>
      <c r="J522" s="182"/>
      <c r="K522" s="182"/>
    </row>
    <row r="523" spans="6:11" x14ac:dyDescent="0.3">
      <c r="F523" s="181"/>
      <c r="G523" s="182"/>
      <c r="H523" s="182"/>
      <c r="I523" s="182"/>
      <c r="J523" s="182"/>
      <c r="K523" s="182"/>
    </row>
    <row r="524" spans="6:11" x14ac:dyDescent="0.3">
      <c r="F524" s="181"/>
      <c r="G524" s="182"/>
      <c r="H524" s="182"/>
      <c r="I524" s="182"/>
      <c r="J524" s="182"/>
      <c r="K524" s="182"/>
    </row>
    <row r="525" spans="6:11" x14ac:dyDescent="0.3">
      <c r="F525" s="181"/>
      <c r="G525" s="182"/>
      <c r="H525" s="182"/>
      <c r="I525" s="182"/>
      <c r="J525" s="182"/>
      <c r="K525" s="182"/>
    </row>
    <row r="526" spans="6:11" x14ac:dyDescent="0.3">
      <c r="F526" s="181"/>
      <c r="G526" s="182"/>
      <c r="H526" s="182"/>
      <c r="I526" s="182"/>
      <c r="J526" s="182"/>
      <c r="K526" s="182"/>
    </row>
    <row r="527" spans="6:11" x14ac:dyDescent="0.3">
      <c r="F527" s="181"/>
      <c r="G527" s="182"/>
      <c r="H527" s="182"/>
      <c r="I527" s="182"/>
      <c r="J527" s="182"/>
      <c r="K527" s="182"/>
    </row>
    <row r="528" spans="6:11" x14ac:dyDescent="0.3">
      <c r="F528" s="181"/>
      <c r="G528" s="182"/>
      <c r="H528" s="182"/>
      <c r="I528" s="182"/>
      <c r="J528" s="182"/>
      <c r="K528" s="182"/>
    </row>
    <row r="529" spans="6:11" x14ac:dyDescent="0.3">
      <c r="F529" s="181"/>
      <c r="G529" s="182"/>
      <c r="H529" s="182"/>
      <c r="I529" s="182"/>
      <c r="J529" s="182"/>
      <c r="K529" s="182"/>
    </row>
    <row r="530" spans="6:11" x14ac:dyDescent="0.3">
      <c r="F530" s="181"/>
      <c r="G530" s="182"/>
      <c r="H530" s="182"/>
      <c r="I530" s="182"/>
      <c r="J530" s="182"/>
      <c r="K530" s="182"/>
    </row>
    <row r="531" spans="6:11" x14ac:dyDescent="0.3">
      <c r="F531" s="181"/>
      <c r="G531" s="182"/>
      <c r="H531" s="182"/>
      <c r="I531" s="182"/>
      <c r="J531" s="182"/>
      <c r="K531" s="182"/>
    </row>
    <row r="532" spans="6:11" x14ac:dyDescent="0.3">
      <c r="F532" s="181"/>
      <c r="G532" s="182"/>
      <c r="H532" s="182"/>
      <c r="I532" s="182"/>
      <c r="J532" s="182"/>
      <c r="K532" s="182"/>
    </row>
    <row r="533" spans="6:11" x14ac:dyDescent="0.3">
      <c r="F533" s="181"/>
      <c r="G533" s="182"/>
      <c r="H533" s="182"/>
      <c r="I533" s="182"/>
      <c r="J533" s="182"/>
      <c r="K533" s="182"/>
    </row>
    <row r="534" spans="6:11" x14ac:dyDescent="0.3">
      <c r="F534" s="181"/>
      <c r="G534" s="182"/>
      <c r="H534" s="182"/>
      <c r="I534" s="182"/>
      <c r="J534" s="182"/>
      <c r="K534" s="182"/>
    </row>
    <row r="535" spans="6:11" x14ac:dyDescent="0.3">
      <c r="F535" s="181"/>
      <c r="G535" s="182"/>
      <c r="H535" s="182"/>
      <c r="I535" s="182"/>
      <c r="J535" s="182"/>
      <c r="K535" s="182"/>
    </row>
    <row r="536" spans="6:11" x14ac:dyDescent="0.3">
      <c r="F536" s="181"/>
      <c r="G536" s="182"/>
      <c r="H536" s="182"/>
      <c r="I536" s="182"/>
      <c r="J536" s="182"/>
      <c r="K536" s="182"/>
    </row>
    <row r="537" spans="6:11" x14ac:dyDescent="0.3">
      <c r="F537" s="181"/>
      <c r="G537" s="182"/>
      <c r="H537" s="182"/>
      <c r="I537" s="182"/>
      <c r="J537" s="182"/>
      <c r="K537" s="182"/>
    </row>
    <row r="538" spans="6:11" x14ac:dyDescent="0.3">
      <c r="F538" s="181"/>
      <c r="G538" s="182"/>
      <c r="H538" s="182"/>
      <c r="I538" s="182"/>
      <c r="J538" s="182"/>
      <c r="K538" s="182"/>
    </row>
    <row r="539" spans="6:11" x14ac:dyDescent="0.3">
      <c r="F539" s="181"/>
      <c r="G539" s="182"/>
      <c r="H539" s="182"/>
      <c r="I539" s="182"/>
      <c r="J539" s="182"/>
      <c r="K539" s="182"/>
    </row>
    <row r="540" spans="6:11" x14ac:dyDescent="0.3">
      <c r="F540" s="181"/>
      <c r="G540" s="182"/>
      <c r="H540" s="182"/>
      <c r="I540" s="182"/>
      <c r="J540" s="182"/>
      <c r="K540" s="182"/>
    </row>
    <row r="541" spans="6:11" x14ac:dyDescent="0.3">
      <c r="F541" s="181"/>
      <c r="G541" s="182"/>
      <c r="H541" s="182"/>
      <c r="I541" s="182"/>
      <c r="J541" s="182"/>
      <c r="K541" s="182"/>
    </row>
    <row r="542" spans="6:11" x14ac:dyDescent="0.3">
      <c r="F542" s="181"/>
      <c r="G542" s="182"/>
      <c r="H542" s="182"/>
      <c r="I542" s="182"/>
      <c r="J542" s="182"/>
      <c r="K542" s="182"/>
    </row>
    <row r="543" spans="6:11" x14ac:dyDescent="0.3">
      <c r="F543" s="181"/>
      <c r="G543" s="182"/>
      <c r="H543" s="182"/>
      <c r="I543" s="182"/>
      <c r="J543" s="182"/>
      <c r="K543" s="182"/>
    </row>
    <row r="544" spans="6:11" x14ac:dyDescent="0.3">
      <c r="F544" s="181"/>
      <c r="G544" s="182"/>
      <c r="H544" s="182"/>
      <c r="I544" s="182"/>
      <c r="J544" s="182"/>
      <c r="K544" s="182"/>
    </row>
    <row r="545" spans="6:11" x14ac:dyDescent="0.3">
      <c r="F545" s="181"/>
      <c r="G545" s="182"/>
      <c r="H545" s="182"/>
      <c r="I545" s="182"/>
      <c r="J545" s="182"/>
      <c r="K545" s="182"/>
    </row>
    <row r="546" spans="6:11" x14ac:dyDescent="0.3">
      <c r="F546" s="181"/>
      <c r="G546" s="182"/>
      <c r="H546" s="182"/>
      <c r="I546" s="182"/>
      <c r="J546" s="182"/>
      <c r="K546" s="182"/>
    </row>
    <row r="547" spans="6:11" x14ac:dyDescent="0.3">
      <c r="F547" s="181"/>
      <c r="G547" s="182"/>
      <c r="H547" s="182"/>
      <c r="I547" s="182"/>
      <c r="J547" s="182"/>
      <c r="K547" s="182"/>
    </row>
    <row r="548" spans="6:11" x14ac:dyDescent="0.3">
      <c r="F548" s="181"/>
      <c r="G548" s="182"/>
      <c r="H548" s="182"/>
      <c r="I548" s="182"/>
      <c r="J548" s="182"/>
      <c r="K548" s="182"/>
    </row>
    <row r="549" spans="6:11" x14ac:dyDescent="0.3">
      <c r="F549" s="181"/>
      <c r="G549" s="182"/>
      <c r="H549" s="182"/>
      <c r="I549" s="182"/>
      <c r="J549" s="182"/>
      <c r="K549" s="182"/>
    </row>
    <row r="550" spans="6:11" x14ac:dyDescent="0.3">
      <c r="F550" s="181"/>
      <c r="G550" s="182"/>
      <c r="H550" s="182"/>
      <c r="I550" s="182"/>
      <c r="J550" s="182"/>
      <c r="K550" s="182"/>
    </row>
    <row r="551" spans="6:11" x14ac:dyDescent="0.3">
      <c r="F551" s="181"/>
      <c r="G551" s="182"/>
      <c r="H551" s="182"/>
      <c r="I551" s="182"/>
      <c r="J551" s="182"/>
      <c r="K551" s="182"/>
    </row>
    <row r="552" spans="6:11" x14ac:dyDescent="0.3">
      <c r="F552" s="181"/>
      <c r="G552" s="182"/>
      <c r="H552" s="182"/>
      <c r="I552" s="182"/>
      <c r="J552" s="182"/>
      <c r="K552" s="182"/>
    </row>
    <row r="553" spans="6:11" x14ac:dyDescent="0.3">
      <c r="F553" s="181"/>
      <c r="G553" s="182"/>
      <c r="H553" s="182"/>
      <c r="I553" s="182"/>
      <c r="J553" s="182"/>
      <c r="K553" s="182"/>
    </row>
    <row r="554" spans="6:11" x14ac:dyDescent="0.3">
      <c r="F554" s="181"/>
      <c r="G554" s="182"/>
      <c r="H554" s="182"/>
      <c r="I554" s="182"/>
      <c r="J554" s="182"/>
      <c r="K554" s="182"/>
    </row>
    <row r="555" spans="6:11" x14ac:dyDescent="0.3">
      <c r="F555" s="181"/>
      <c r="G555" s="182"/>
      <c r="H555" s="182"/>
      <c r="I555" s="182"/>
      <c r="J555" s="182"/>
      <c r="K555" s="182"/>
    </row>
    <row r="556" spans="6:11" x14ac:dyDescent="0.3">
      <c r="F556" s="181"/>
      <c r="G556" s="182"/>
      <c r="H556" s="182"/>
      <c r="I556" s="182"/>
      <c r="J556" s="182"/>
      <c r="K556" s="182"/>
    </row>
    <row r="557" spans="6:11" x14ac:dyDescent="0.3">
      <c r="F557" s="181"/>
      <c r="G557" s="182"/>
      <c r="H557" s="182"/>
      <c r="I557" s="182"/>
      <c r="J557" s="182"/>
      <c r="K557" s="182"/>
    </row>
    <row r="558" spans="6:11" x14ac:dyDescent="0.3">
      <c r="F558" s="181"/>
      <c r="G558" s="182"/>
      <c r="H558" s="182"/>
      <c r="I558" s="182"/>
      <c r="J558" s="182"/>
      <c r="K558" s="182"/>
    </row>
    <row r="559" spans="6:11" x14ac:dyDescent="0.3">
      <c r="F559" s="181"/>
      <c r="G559" s="182"/>
      <c r="H559" s="182"/>
      <c r="I559" s="182"/>
      <c r="J559" s="182"/>
      <c r="K559" s="182"/>
    </row>
    <row r="560" spans="6:11" x14ac:dyDescent="0.3">
      <c r="F560" s="181"/>
      <c r="G560" s="182"/>
      <c r="H560" s="182"/>
      <c r="I560" s="182"/>
      <c r="J560" s="182"/>
      <c r="K560" s="182"/>
    </row>
    <row r="561" spans="6:11" x14ac:dyDescent="0.3">
      <c r="F561" s="181"/>
      <c r="G561" s="182"/>
      <c r="H561" s="182"/>
      <c r="I561" s="182"/>
      <c r="J561" s="182"/>
      <c r="K561" s="182"/>
    </row>
    <row r="562" spans="6:11" x14ac:dyDescent="0.3">
      <c r="F562" s="181"/>
      <c r="G562" s="182"/>
      <c r="H562" s="182"/>
      <c r="I562" s="182"/>
      <c r="J562" s="182"/>
      <c r="K562" s="182"/>
    </row>
    <row r="563" spans="6:11" x14ac:dyDescent="0.3">
      <c r="F563" s="181"/>
      <c r="G563" s="182"/>
      <c r="H563" s="182"/>
      <c r="I563" s="182"/>
      <c r="J563" s="182"/>
      <c r="K563" s="182"/>
    </row>
    <row r="564" spans="6:11" x14ac:dyDescent="0.3">
      <c r="F564" s="181"/>
      <c r="G564" s="182"/>
      <c r="H564" s="182"/>
      <c r="I564" s="182"/>
      <c r="J564" s="182"/>
      <c r="K564" s="182"/>
    </row>
    <row r="565" spans="6:11" x14ac:dyDescent="0.3">
      <c r="F565" s="181"/>
      <c r="G565" s="182"/>
      <c r="H565" s="182"/>
      <c r="I565" s="182"/>
      <c r="J565" s="182"/>
      <c r="K565" s="182"/>
    </row>
    <row r="566" spans="6:11" x14ac:dyDescent="0.3">
      <c r="F566" s="181"/>
      <c r="G566" s="182"/>
      <c r="H566" s="182"/>
      <c r="I566" s="182"/>
      <c r="J566" s="182"/>
      <c r="K566" s="182"/>
    </row>
    <row r="567" spans="6:11" x14ac:dyDescent="0.3">
      <c r="F567" s="181"/>
      <c r="G567" s="182"/>
      <c r="H567" s="182"/>
      <c r="I567" s="182"/>
      <c r="J567" s="182"/>
      <c r="K567" s="182"/>
    </row>
    <row r="568" spans="6:11" x14ac:dyDescent="0.3">
      <c r="F568" s="181"/>
      <c r="G568" s="182"/>
      <c r="H568" s="182"/>
      <c r="I568" s="182"/>
      <c r="J568" s="182"/>
      <c r="K568" s="182"/>
    </row>
    <row r="569" spans="6:11" x14ac:dyDescent="0.3">
      <c r="F569" s="181"/>
      <c r="G569" s="182"/>
      <c r="H569" s="182"/>
      <c r="I569" s="182"/>
      <c r="J569" s="182"/>
      <c r="K569" s="182"/>
    </row>
    <row r="570" spans="6:11" x14ac:dyDescent="0.3">
      <c r="F570" s="181"/>
      <c r="G570" s="182"/>
      <c r="H570" s="182"/>
      <c r="I570" s="182"/>
      <c r="J570" s="182"/>
      <c r="K570" s="182"/>
    </row>
    <row r="571" spans="6:11" x14ac:dyDescent="0.3">
      <c r="F571" s="181"/>
      <c r="G571" s="182"/>
      <c r="H571" s="182"/>
      <c r="I571" s="182"/>
      <c r="J571" s="182"/>
      <c r="K571" s="182"/>
    </row>
    <row r="572" spans="6:11" x14ac:dyDescent="0.3">
      <c r="F572" s="181"/>
      <c r="G572" s="182"/>
      <c r="H572" s="182"/>
      <c r="I572" s="182"/>
      <c r="J572" s="182"/>
      <c r="K572" s="182"/>
    </row>
    <row r="573" spans="6:11" x14ac:dyDescent="0.3">
      <c r="F573" s="181"/>
      <c r="G573" s="182"/>
      <c r="H573" s="182"/>
      <c r="I573" s="182"/>
      <c r="J573" s="182"/>
      <c r="K573" s="182"/>
    </row>
    <row r="574" spans="6:11" x14ac:dyDescent="0.3">
      <c r="F574" s="181"/>
      <c r="G574" s="182"/>
      <c r="H574" s="182"/>
      <c r="I574" s="182"/>
      <c r="J574" s="182"/>
      <c r="K574" s="182"/>
    </row>
    <row r="575" spans="6:11" x14ac:dyDescent="0.3">
      <c r="F575" s="181"/>
      <c r="G575" s="182"/>
      <c r="H575" s="182"/>
      <c r="I575" s="182"/>
      <c r="J575" s="182"/>
      <c r="K575" s="182"/>
    </row>
    <row r="576" spans="6:11" x14ac:dyDescent="0.3">
      <c r="F576" s="181"/>
      <c r="G576" s="182"/>
      <c r="H576" s="182"/>
      <c r="I576" s="182"/>
      <c r="J576" s="182"/>
      <c r="K576" s="182"/>
    </row>
    <row r="577" spans="6:11" x14ac:dyDescent="0.3">
      <c r="F577" s="181"/>
      <c r="G577" s="182"/>
      <c r="H577" s="182"/>
      <c r="I577" s="182"/>
      <c r="J577" s="182"/>
      <c r="K577" s="182"/>
    </row>
    <row r="578" spans="6:11" x14ac:dyDescent="0.3">
      <c r="F578" s="181"/>
      <c r="G578" s="182"/>
      <c r="H578" s="182"/>
      <c r="I578" s="182"/>
      <c r="J578" s="182"/>
      <c r="K578" s="182"/>
    </row>
    <row r="579" spans="6:11" x14ac:dyDescent="0.3">
      <c r="F579" s="181"/>
      <c r="G579" s="182"/>
      <c r="H579" s="182"/>
      <c r="I579" s="182"/>
      <c r="J579" s="182"/>
      <c r="K579" s="182"/>
    </row>
    <row r="580" spans="6:11" x14ac:dyDescent="0.3">
      <c r="F580" s="181"/>
      <c r="G580" s="182"/>
      <c r="H580" s="182"/>
      <c r="I580" s="182"/>
      <c r="J580" s="182"/>
      <c r="K580" s="182"/>
    </row>
    <row r="581" spans="6:11" x14ac:dyDescent="0.3">
      <c r="F581" s="181"/>
      <c r="G581" s="182"/>
      <c r="H581" s="182"/>
      <c r="I581" s="182"/>
      <c r="J581" s="182"/>
      <c r="K581" s="182"/>
    </row>
    <row r="582" spans="6:11" x14ac:dyDescent="0.3">
      <c r="F582" s="181"/>
      <c r="G582" s="182"/>
      <c r="H582" s="182"/>
      <c r="I582" s="182"/>
      <c r="J582" s="182"/>
      <c r="K582" s="182"/>
    </row>
    <row r="583" spans="6:11" x14ac:dyDescent="0.3">
      <c r="F583" s="181"/>
      <c r="G583" s="182"/>
      <c r="H583" s="182"/>
      <c r="I583" s="182"/>
      <c r="J583" s="182"/>
      <c r="K583" s="182"/>
    </row>
    <row r="584" spans="6:11" x14ac:dyDescent="0.3">
      <c r="F584" s="181"/>
      <c r="G584" s="182"/>
      <c r="H584" s="182"/>
      <c r="I584" s="182"/>
      <c r="J584" s="182"/>
      <c r="K584" s="182"/>
    </row>
    <row r="585" spans="6:11" x14ac:dyDescent="0.3">
      <c r="F585" s="181"/>
      <c r="G585" s="182"/>
      <c r="H585" s="182"/>
      <c r="I585" s="182"/>
      <c r="J585" s="182"/>
      <c r="K585" s="182"/>
    </row>
    <row r="586" spans="6:11" x14ac:dyDescent="0.3">
      <c r="F586" s="181"/>
      <c r="G586" s="182"/>
      <c r="H586" s="182"/>
      <c r="I586" s="182"/>
      <c r="J586" s="182"/>
      <c r="K586" s="182"/>
    </row>
    <row r="587" spans="6:11" x14ac:dyDescent="0.3">
      <c r="F587" s="181"/>
      <c r="G587" s="182"/>
      <c r="H587" s="182"/>
      <c r="I587" s="182"/>
      <c r="J587" s="182"/>
      <c r="K587" s="182"/>
    </row>
    <row r="588" spans="6:11" x14ac:dyDescent="0.3">
      <c r="F588" s="181"/>
      <c r="G588" s="182"/>
      <c r="H588" s="182"/>
      <c r="I588" s="182"/>
      <c r="J588" s="182"/>
      <c r="K588" s="182"/>
    </row>
    <row r="589" spans="6:11" x14ac:dyDescent="0.3">
      <c r="F589" s="181"/>
      <c r="G589" s="182"/>
      <c r="H589" s="182"/>
      <c r="I589" s="182"/>
      <c r="J589" s="182"/>
      <c r="K589" s="182"/>
    </row>
    <row r="590" spans="6:11" x14ac:dyDescent="0.3">
      <c r="F590" s="181"/>
      <c r="G590" s="182"/>
      <c r="H590" s="182"/>
      <c r="I590" s="182"/>
      <c r="J590" s="182"/>
      <c r="K590" s="182"/>
    </row>
    <row r="591" spans="6:11" x14ac:dyDescent="0.3">
      <c r="F591" s="181"/>
      <c r="G591" s="182"/>
      <c r="H591" s="182"/>
      <c r="I591" s="182"/>
      <c r="J591" s="182"/>
      <c r="K591" s="182"/>
    </row>
    <row r="592" spans="6:11" x14ac:dyDescent="0.3">
      <c r="F592" s="181"/>
      <c r="G592" s="182"/>
      <c r="H592" s="182"/>
      <c r="I592" s="182"/>
      <c r="J592" s="182"/>
      <c r="K592" s="182"/>
    </row>
    <row r="593" spans="6:11" x14ac:dyDescent="0.3">
      <c r="F593" s="181"/>
      <c r="G593" s="182"/>
      <c r="H593" s="182"/>
      <c r="I593" s="182"/>
      <c r="J593" s="182"/>
      <c r="K593" s="182"/>
    </row>
    <row r="594" spans="6:11" x14ac:dyDescent="0.3">
      <c r="F594" s="181"/>
      <c r="G594" s="182"/>
      <c r="H594" s="182"/>
      <c r="I594" s="182"/>
      <c r="J594" s="182"/>
      <c r="K594" s="182"/>
    </row>
    <row r="595" spans="6:11" x14ac:dyDescent="0.3">
      <c r="F595" s="181"/>
      <c r="G595" s="182"/>
      <c r="H595" s="182"/>
      <c r="I595" s="182"/>
      <c r="J595" s="182"/>
      <c r="K595" s="182"/>
    </row>
    <row r="596" spans="6:11" x14ac:dyDescent="0.3">
      <c r="F596" s="181"/>
      <c r="G596" s="182"/>
      <c r="H596" s="182"/>
      <c r="I596" s="182"/>
      <c r="J596" s="182"/>
      <c r="K596" s="182"/>
    </row>
    <row r="597" spans="6:11" x14ac:dyDescent="0.3">
      <c r="F597" s="181"/>
      <c r="G597" s="182"/>
      <c r="H597" s="182"/>
      <c r="I597" s="182"/>
      <c r="J597" s="182"/>
      <c r="K597" s="182"/>
    </row>
    <row r="598" spans="6:11" x14ac:dyDescent="0.3">
      <c r="F598" s="181"/>
      <c r="G598" s="182"/>
      <c r="H598" s="182"/>
      <c r="I598" s="182"/>
      <c r="J598" s="182"/>
      <c r="K598" s="182"/>
    </row>
    <row r="599" spans="6:11" x14ac:dyDescent="0.3">
      <c r="F599" s="181"/>
      <c r="G599" s="182"/>
      <c r="H599" s="182"/>
      <c r="I599" s="182"/>
      <c r="J599" s="182"/>
      <c r="K599" s="182"/>
    </row>
    <row r="600" spans="6:11" x14ac:dyDescent="0.3">
      <c r="F600" s="181"/>
      <c r="G600" s="182"/>
      <c r="H600" s="182"/>
      <c r="I600" s="182"/>
      <c r="J600" s="182"/>
      <c r="K600" s="182"/>
    </row>
    <row r="601" spans="6:11" x14ac:dyDescent="0.3">
      <c r="F601" s="181"/>
      <c r="G601" s="182"/>
      <c r="H601" s="182"/>
      <c r="I601" s="182"/>
      <c r="J601" s="182"/>
      <c r="K601" s="182"/>
    </row>
    <row r="602" spans="6:11" x14ac:dyDescent="0.3">
      <c r="F602" s="181"/>
      <c r="G602" s="182"/>
      <c r="H602" s="182"/>
      <c r="I602" s="182"/>
      <c r="J602" s="182"/>
      <c r="K602" s="182"/>
    </row>
    <row r="603" spans="6:11" x14ac:dyDescent="0.3">
      <c r="F603" s="181"/>
      <c r="G603" s="182"/>
      <c r="H603" s="182"/>
      <c r="I603" s="182"/>
      <c r="J603" s="182"/>
      <c r="K603" s="182"/>
    </row>
    <row r="604" spans="6:11" x14ac:dyDescent="0.3">
      <c r="F604" s="181"/>
      <c r="G604" s="182"/>
      <c r="H604" s="182"/>
      <c r="I604" s="182"/>
      <c r="J604" s="182"/>
      <c r="K604" s="182"/>
    </row>
    <row r="605" spans="6:11" x14ac:dyDescent="0.3">
      <c r="F605" s="181"/>
      <c r="G605" s="182"/>
      <c r="H605" s="182"/>
      <c r="I605" s="182"/>
      <c r="J605" s="182"/>
      <c r="K605" s="182"/>
    </row>
    <row r="606" spans="6:11" x14ac:dyDescent="0.3">
      <c r="F606" s="181"/>
      <c r="G606" s="182"/>
      <c r="H606" s="182"/>
      <c r="I606" s="182"/>
      <c r="J606" s="182"/>
      <c r="K606" s="182"/>
    </row>
    <row r="607" spans="6:11" x14ac:dyDescent="0.3">
      <c r="F607" s="181"/>
      <c r="G607" s="182"/>
      <c r="H607" s="182"/>
      <c r="I607" s="182"/>
      <c r="J607" s="182"/>
      <c r="K607" s="182"/>
    </row>
    <row r="608" spans="6:11" x14ac:dyDescent="0.3">
      <c r="F608" s="181"/>
      <c r="G608" s="182"/>
      <c r="H608" s="182"/>
      <c r="I608" s="182"/>
      <c r="J608" s="182"/>
      <c r="K608" s="182"/>
    </row>
    <row r="609" spans="6:11" x14ac:dyDescent="0.3">
      <c r="F609" s="181"/>
      <c r="G609" s="182"/>
      <c r="H609" s="182"/>
      <c r="I609" s="182"/>
      <c r="J609" s="182"/>
      <c r="K609" s="182"/>
    </row>
    <row r="610" spans="6:11" x14ac:dyDescent="0.3">
      <c r="F610" s="181"/>
      <c r="G610" s="182"/>
      <c r="H610" s="182"/>
      <c r="I610" s="182"/>
      <c r="J610" s="182"/>
      <c r="K610" s="182"/>
    </row>
    <row r="611" spans="6:11" x14ac:dyDescent="0.3">
      <c r="F611" s="181"/>
      <c r="G611" s="182"/>
      <c r="H611" s="182"/>
      <c r="I611" s="182"/>
      <c r="J611" s="182"/>
      <c r="K611" s="182"/>
    </row>
    <row r="612" spans="6:11" x14ac:dyDescent="0.3">
      <c r="F612" s="181"/>
      <c r="G612" s="182"/>
      <c r="H612" s="182"/>
      <c r="I612" s="182"/>
      <c r="J612" s="182"/>
      <c r="K612" s="182"/>
    </row>
    <row r="613" spans="6:11" x14ac:dyDescent="0.3">
      <c r="F613" s="181"/>
      <c r="G613" s="182"/>
      <c r="H613" s="182"/>
      <c r="I613" s="182"/>
      <c r="J613" s="182"/>
      <c r="K613" s="182"/>
    </row>
    <row r="614" spans="6:11" x14ac:dyDescent="0.3">
      <c r="F614" s="181"/>
      <c r="G614" s="182"/>
      <c r="H614" s="182"/>
      <c r="I614" s="182"/>
      <c r="J614" s="182"/>
      <c r="K614" s="182"/>
    </row>
    <row r="615" spans="6:11" x14ac:dyDescent="0.3">
      <c r="F615" s="181"/>
      <c r="G615" s="182"/>
      <c r="H615" s="182"/>
      <c r="I615" s="182"/>
      <c r="J615" s="182"/>
      <c r="K615" s="182"/>
    </row>
    <row r="616" spans="6:11" x14ac:dyDescent="0.3">
      <c r="F616" s="181"/>
      <c r="G616" s="182"/>
      <c r="H616" s="182"/>
      <c r="I616" s="182"/>
      <c r="J616" s="182"/>
      <c r="K616" s="182"/>
    </row>
    <row r="617" spans="6:11" x14ac:dyDescent="0.3">
      <c r="F617" s="181"/>
      <c r="G617" s="182"/>
      <c r="H617" s="182"/>
      <c r="I617" s="182"/>
      <c r="J617" s="182"/>
      <c r="K617" s="182"/>
    </row>
    <row r="618" spans="6:11" x14ac:dyDescent="0.3">
      <c r="F618" s="181"/>
      <c r="G618" s="182"/>
      <c r="H618" s="182"/>
      <c r="I618" s="182"/>
      <c r="J618" s="182"/>
      <c r="K618" s="182"/>
    </row>
    <row r="619" spans="6:11" x14ac:dyDescent="0.3">
      <c r="F619" s="181"/>
      <c r="G619" s="182"/>
      <c r="H619" s="182"/>
      <c r="I619" s="182"/>
      <c r="J619" s="182"/>
      <c r="K619" s="182"/>
    </row>
    <row r="620" spans="6:11" x14ac:dyDescent="0.3">
      <c r="F620" s="181"/>
      <c r="G620" s="182"/>
      <c r="H620" s="182"/>
      <c r="I620" s="182"/>
      <c r="J620" s="182"/>
      <c r="K620" s="182"/>
    </row>
    <row r="621" spans="6:11" x14ac:dyDescent="0.3">
      <c r="F621" s="181"/>
      <c r="G621" s="182"/>
      <c r="H621" s="182"/>
      <c r="I621" s="182"/>
      <c r="J621" s="182"/>
      <c r="K621" s="182"/>
    </row>
    <row r="622" spans="6:11" x14ac:dyDescent="0.3">
      <c r="F622" s="181"/>
      <c r="G622" s="182"/>
      <c r="H622" s="182"/>
      <c r="I622" s="182"/>
      <c r="J622" s="182"/>
      <c r="K622" s="182"/>
    </row>
    <row r="623" spans="6:11" x14ac:dyDescent="0.3">
      <c r="F623" s="181"/>
      <c r="G623" s="182"/>
      <c r="H623" s="182"/>
      <c r="I623" s="182"/>
      <c r="J623" s="182"/>
      <c r="K623" s="182"/>
    </row>
    <row r="624" spans="6:11" x14ac:dyDescent="0.3">
      <c r="F624" s="181"/>
      <c r="G624" s="182"/>
      <c r="H624" s="182"/>
      <c r="I624" s="182"/>
      <c r="J624" s="182"/>
      <c r="K624" s="182"/>
    </row>
    <row r="625" spans="6:11" x14ac:dyDescent="0.3">
      <c r="F625" s="181"/>
      <c r="G625" s="182"/>
      <c r="H625" s="182"/>
      <c r="I625" s="182"/>
      <c r="J625" s="182"/>
      <c r="K625" s="182"/>
    </row>
    <row r="626" spans="6:11" x14ac:dyDescent="0.3">
      <c r="F626" s="181"/>
      <c r="G626" s="182"/>
      <c r="H626" s="182"/>
      <c r="I626" s="182"/>
      <c r="J626" s="182"/>
      <c r="K626" s="182"/>
    </row>
    <row r="627" spans="6:11" x14ac:dyDescent="0.3">
      <c r="F627" s="181"/>
      <c r="G627" s="182"/>
      <c r="H627" s="182"/>
      <c r="I627" s="182"/>
      <c r="J627" s="182"/>
      <c r="K627" s="182"/>
    </row>
    <row r="628" spans="6:11" x14ac:dyDescent="0.3">
      <c r="F628" s="181"/>
      <c r="G628" s="182"/>
      <c r="H628" s="182"/>
      <c r="I628" s="182"/>
      <c r="J628" s="182"/>
      <c r="K628" s="182"/>
    </row>
    <row r="629" spans="6:11" x14ac:dyDescent="0.3">
      <c r="F629" s="181"/>
      <c r="G629" s="182"/>
      <c r="H629" s="182"/>
      <c r="I629" s="182"/>
      <c r="J629" s="182"/>
      <c r="K629" s="182"/>
    </row>
    <row r="630" spans="6:11" x14ac:dyDescent="0.3">
      <c r="F630" s="181"/>
      <c r="G630" s="182"/>
      <c r="H630" s="182"/>
      <c r="I630" s="182"/>
      <c r="J630" s="182"/>
      <c r="K630" s="182"/>
    </row>
    <row r="631" spans="6:11" x14ac:dyDescent="0.3">
      <c r="F631" s="181"/>
      <c r="G631" s="182"/>
      <c r="H631" s="182"/>
      <c r="I631" s="182"/>
      <c r="J631" s="182"/>
      <c r="K631" s="182"/>
    </row>
    <row r="632" spans="6:11" x14ac:dyDescent="0.3">
      <c r="F632" s="181"/>
      <c r="G632" s="182"/>
      <c r="H632" s="182"/>
      <c r="I632" s="182"/>
      <c r="J632" s="182"/>
      <c r="K632" s="182"/>
    </row>
    <row r="633" spans="6:11" x14ac:dyDescent="0.3">
      <c r="F633" s="181"/>
      <c r="G633" s="182"/>
      <c r="H633" s="182"/>
      <c r="I633" s="182"/>
      <c r="J633" s="182"/>
      <c r="K633" s="182"/>
    </row>
    <row r="634" spans="6:11" x14ac:dyDescent="0.3">
      <c r="F634" s="181"/>
      <c r="G634" s="182"/>
      <c r="H634" s="182"/>
      <c r="I634" s="182"/>
      <c r="J634" s="182"/>
      <c r="K634" s="182"/>
    </row>
    <row r="635" spans="6:11" x14ac:dyDescent="0.3">
      <c r="F635" s="181"/>
      <c r="G635" s="182"/>
      <c r="H635" s="182"/>
      <c r="I635" s="182"/>
      <c r="J635" s="182"/>
      <c r="K635" s="182"/>
    </row>
    <row r="636" spans="6:11" x14ac:dyDescent="0.3">
      <c r="F636" s="181"/>
      <c r="G636" s="182"/>
      <c r="H636" s="182"/>
      <c r="I636" s="182"/>
      <c r="J636" s="182"/>
      <c r="K636" s="182"/>
    </row>
    <row r="637" spans="6:11" x14ac:dyDescent="0.3">
      <c r="F637" s="181"/>
      <c r="G637" s="182"/>
      <c r="H637" s="182"/>
      <c r="I637" s="182"/>
      <c r="J637" s="182"/>
      <c r="K637" s="182"/>
    </row>
    <row r="638" spans="6:11" x14ac:dyDescent="0.3">
      <c r="F638" s="181"/>
      <c r="G638" s="182"/>
      <c r="H638" s="182"/>
      <c r="I638" s="182"/>
      <c r="J638" s="182"/>
      <c r="K638" s="182"/>
    </row>
    <row r="639" spans="6:11" x14ac:dyDescent="0.3">
      <c r="F639" s="181"/>
      <c r="G639" s="182"/>
      <c r="H639" s="182"/>
      <c r="I639" s="182"/>
      <c r="J639" s="182"/>
      <c r="K639" s="182"/>
    </row>
    <row r="640" spans="6:11" x14ac:dyDescent="0.3">
      <c r="F640" s="181"/>
      <c r="G640" s="182"/>
      <c r="H640" s="182"/>
      <c r="I640" s="182"/>
      <c r="J640" s="182"/>
      <c r="K640" s="182"/>
    </row>
    <row r="641" spans="6:11" x14ac:dyDescent="0.3">
      <c r="F641" s="181"/>
      <c r="G641" s="182"/>
      <c r="H641" s="182"/>
      <c r="I641" s="182"/>
      <c r="J641" s="182"/>
      <c r="K641" s="182"/>
    </row>
    <row r="642" spans="6:11" x14ac:dyDescent="0.3">
      <c r="F642" s="181"/>
      <c r="G642" s="182"/>
      <c r="H642" s="182"/>
      <c r="I642" s="182"/>
      <c r="J642" s="182"/>
      <c r="K642" s="182"/>
    </row>
    <row r="643" spans="6:11" x14ac:dyDescent="0.3">
      <c r="F643" s="181"/>
      <c r="G643" s="182"/>
      <c r="H643" s="182"/>
      <c r="I643" s="182"/>
      <c r="J643" s="182"/>
      <c r="K643" s="182"/>
    </row>
    <row r="644" spans="6:11" x14ac:dyDescent="0.3">
      <c r="F644" s="181"/>
      <c r="G644" s="182"/>
      <c r="H644" s="182"/>
      <c r="I644" s="182"/>
      <c r="J644" s="182"/>
      <c r="K644" s="182"/>
    </row>
    <row r="645" spans="6:11" x14ac:dyDescent="0.3">
      <c r="F645" s="181"/>
      <c r="G645" s="182"/>
      <c r="H645" s="182"/>
      <c r="I645" s="182"/>
      <c r="J645" s="182"/>
      <c r="K645" s="182"/>
    </row>
    <row r="646" spans="6:11" x14ac:dyDescent="0.3">
      <c r="F646" s="181"/>
      <c r="G646" s="182"/>
      <c r="H646" s="182"/>
      <c r="I646" s="182"/>
      <c r="J646" s="182"/>
      <c r="K646" s="182"/>
    </row>
    <row r="647" spans="6:11" x14ac:dyDescent="0.3">
      <c r="F647" s="181"/>
      <c r="G647" s="182"/>
      <c r="H647" s="182"/>
      <c r="I647" s="182"/>
      <c r="J647" s="182"/>
      <c r="K647" s="182"/>
    </row>
    <row r="648" spans="6:11" x14ac:dyDescent="0.3">
      <c r="F648" s="181"/>
      <c r="G648" s="182"/>
      <c r="H648" s="182"/>
      <c r="I648" s="182"/>
      <c r="J648" s="182"/>
      <c r="K648" s="182"/>
    </row>
    <row r="649" spans="6:11" x14ac:dyDescent="0.3">
      <c r="F649" s="181"/>
      <c r="G649" s="182"/>
      <c r="H649" s="182"/>
      <c r="I649" s="182"/>
      <c r="J649" s="182"/>
      <c r="K649" s="182"/>
    </row>
    <row r="650" spans="6:11" x14ac:dyDescent="0.3">
      <c r="F650" s="181"/>
      <c r="G650" s="182"/>
      <c r="H650" s="182"/>
      <c r="I650" s="182"/>
      <c r="J650" s="182"/>
      <c r="K650" s="182"/>
    </row>
    <row r="651" spans="6:11" x14ac:dyDescent="0.3">
      <c r="F651" s="181"/>
      <c r="G651" s="182"/>
      <c r="H651" s="182"/>
      <c r="I651" s="182"/>
      <c r="J651" s="182"/>
      <c r="K651" s="182"/>
    </row>
    <row r="652" spans="6:11" x14ac:dyDescent="0.3">
      <c r="F652" s="181"/>
      <c r="G652" s="182"/>
      <c r="H652" s="182"/>
      <c r="I652" s="182"/>
      <c r="J652" s="182"/>
      <c r="K652" s="182"/>
    </row>
    <row r="653" spans="6:11" x14ac:dyDescent="0.3">
      <c r="F653" s="181"/>
      <c r="G653" s="182"/>
      <c r="H653" s="182"/>
      <c r="I653" s="182"/>
      <c r="J653" s="182"/>
      <c r="K653" s="182"/>
    </row>
    <row r="654" spans="6:11" x14ac:dyDescent="0.3">
      <c r="F654" s="181"/>
      <c r="G654" s="182"/>
      <c r="H654" s="182"/>
      <c r="I654" s="182"/>
      <c r="J654" s="182"/>
      <c r="K654" s="182"/>
    </row>
    <row r="655" spans="6:11" x14ac:dyDescent="0.3">
      <c r="F655" s="181"/>
      <c r="G655" s="182"/>
      <c r="H655" s="182"/>
      <c r="I655" s="182"/>
      <c r="J655" s="182"/>
      <c r="K655" s="182"/>
    </row>
    <row r="656" spans="6:11" x14ac:dyDescent="0.3">
      <c r="F656" s="181"/>
      <c r="G656" s="182"/>
      <c r="H656" s="182"/>
      <c r="I656" s="182"/>
      <c r="J656" s="182"/>
      <c r="K656" s="182"/>
    </row>
    <row r="657" spans="6:11" x14ac:dyDescent="0.3">
      <c r="F657" s="181"/>
      <c r="G657" s="182"/>
      <c r="H657" s="182"/>
      <c r="I657" s="182"/>
      <c r="J657" s="182"/>
      <c r="K657" s="182"/>
    </row>
    <row r="658" spans="6:11" x14ac:dyDescent="0.3">
      <c r="F658" s="181"/>
      <c r="G658" s="182"/>
      <c r="H658" s="182"/>
      <c r="I658" s="182"/>
      <c r="J658" s="182"/>
      <c r="K658" s="182"/>
    </row>
    <row r="659" spans="6:11" x14ac:dyDescent="0.3">
      <c r="F659" s="181"/>
      <c r="G659" s="182"/>
      <c r="H659" s="182"/>
      <c r="I659" s="182"/>
      <c r="J659" s="182"/>
      <c r="K659" s="182"/>
    </row>
    <row r="660" spans="6:11" x14ac:dyDescent="0.3">
      <c r="F660" s="181"/>
      <c r="G660" s="182"/>
      <c r="H660" s="182"/>
      <c r="I660" s="182"/>
      <c r="J660" s="182"/>
      <c r="K660" s="182"/>
    </row>
    <row r="661" spans="6:11" x14ac:dyDescent="0.3">
      <c r="F661" s="181"/>
      <c r="G661" s="182"/>
      <c r="H661" s="182"/>
      <c r="I661" s="182"/>
      <c r="J661" s="182"/>
      <c r="K661" s="182"/>
    </row>
    <row r="662" spans="6:11" x14ac:dyDescent="0.3">
      <c r="F662" s="181"/>
      <c r="G662" s="182"/>
      <c r="H662" s="182"/>
      <c r="I662" s="182"/>
      <c r="J662" s="182"/>
      <c r="K662" s="182"/>
    </row>
    <row r="663" spans="6:11" x14ac:dyDescent="0.3">
      <c r="F663" s="181"/>
      <c r="G663" s="182"/>
      <c r="H663" s="182"/>
      <c r="I663" s="182"/>
      <c r="J663" s="182"/>
      <c r="K663" s="182"/>
    </row>
    <row r="664" spans="6:11" x14ac:dyDescent="0.3">
      <c r="F664" s="181"/>
      <c r="G664" s="182"/>
      <c r="H664" s="182"/>
      <c r="I664" s="182"/>
      <c r="J664" s="182"/>
      <c r="K664" s="182"/>
    </row>
    <row r="665" spans="6:11" x14ac:dyDescent="0.3">
      <c r="F665" s="181"/>
      <c r="G665" s="182"/>
      <c r="H665" s="182"/>
      <c r="I665" s="182"/>
      <c r="J665" s="182"/>
      <c r="K665" s="182"/>
    </row>
    <row r="666" spans="6:11" x14ac:dyDescent="0.3">
      <c r="F666" s="181"/>
      <c r="G666" s="182"/>
      <c r="H666" s="182"/>
      <c r="I666" s="182"/>
      <c r="J666" s="182"/>
      <c r="K666" s="182"/>
    </row>
    <row r="667" spans="6:11" x14ac:dyDescent="0.3">
      <c r="F667" s="181"/>
      <c r="G667" s="182"/>
      <c r="H667" s="182"/>
      <c r="I667" s="182"/>
      <c r="J667" s="182"/>
      <c r="K667" s="182"/>
    </row>
    <row r="668" spans="6:11" x14ac:dyDescent="0.3">
      <c r="F668" s="181"/>
      <c r="G668" s="182"/>
      <c r="H668" s="182"/>
      <c r="I668" s="182"/>
      <c r="J668" s="182"/>
      <c r="K668" s="182"/>
    </row>
    <row r="669" spans="6:11" x14ac:dyDescent="0.3">
      <c r="F669" s="181"/>
      <c r="G669" s="182"/>
      <c r="H669" s="182"/>
      <c r="I669" s="182"/>
      <c r="J669" s="182"/>
      <c r="K669" s="182"/>
    </row>
    <row r="670" spans="6:11" x14ac:dyDescent="0.3">
      <c r="F670" s="181"/>
      <c r="G670" s="182"/>
      <c r="H670" s="182"/>
      <c r="I670" s="182"/>
      <c r="J670" s="182"/>
      <c r="K670" s="182"/>
    </row>
    <row r="671" spans="6:11" x14ac:dyDescent="0.3">
      <c r="F671" s="181"/>
      <c r="G671" s="182"/>
      <c r="H671" s="182"/>
      <c r="I671" s="182"/>
      <c r="J671" s="182"/>
      <c r="K671" s="182"/>
    </row>
    <row r="672" spans="6:11" x14ac:dyDescent="0.3">
      <c r="F672" s="181"/>
      <c r="G672" s="182"/>
      <c r="H672" s="182"/>
      <c r="I672" s="182"/>
      <c r="J672" s="182"/>
      <c r="K672" s="182"/>
    </row>
    <row r="673" spans="6:11" x14ac:dyDescent="0.3">
      <c r="F673" s="181"/>
      <c r="G673" s="182"/>
      <c r="H673" s="182"/>
      <c r="I673" s="182"/>
      <c r="J673" s="182"/>
      <c r="K673" s="182"/>
    </row>
    <row r="674" spans="6:11" x14ac:dyDescent="0.3">
      <c r="F674" s="181"/>
      <c r="G674" s="182"/>
      <c r="H674" s="182"/>
      <c r="I674" s="182"/>
      <c r="J674" s="182"/>
      <c r="K674" s="182"/>
    </row>
    <row r="675" spans="6:11" x14ac:dyDescent="0.3">
      <c r="F675" s="181"/>
      <c r="G675" s="182"/>
      <c r="H675" s="182"/>
      <c r="I675" s="182"/>
      <c r="J675" s="182"/>
      <c r="K675" s="182"/>
    </row>
    <row r="676" spans="6:11" x14ac:dyDescent="0.3">
      <c r="F676" s="181"/>
      <c r="G676" s="182"/>
      <c r="H676" s="182"/>
      <c r="I676" s="182"/>
      <c r="J676" s="182"/>
      <c r="K676" s="182"/>
    </row>
    <row r="677" spans="6:11" x14ac:dyDescent="0.3">
      <c r="F677" s="181"/>
      <c r="G677" s="182"/>
      <c r="H677" s="182"/>
      <c r="I677" s="182"/>
      <c r="J677" s="182"/>
      <c r="K677" s="182"/>
    </row>
    <row r="678" spans="6:11" x14ac:dyDescent="0.3">
      <c r="F678" s="181"/>
      <c r="G678" s="182"/>
      <c r="H678" s="182"/>
      <c r="I678" s="182"/>
      <c r="J678" s="182"/>
      <c r="K678" s="182"/>
    </row>
    <row r="679" spans="6:11" x14ac:dyDescent="0.3">
      <c r="F679" s="181"/>
      <c r="G679" s="182"/>
      <c r="H679" s="182"/>
      <c r="I679" s="182"/>
      <c r="J679" s="182"/>
      <c r="K679" s="182"/>
    </row>
    <row r="680" spans="6:11" x14ac:dyDescent="0.3">
      <c r="F680" s="181"/>
      <c r="G680" s="182"/>
      <c r="H680" s="182"/>
      <c r="I680" s="182"/>
      <c r="J680" s="182"/>
      <c r="K680" s="182"/>
    </row>
    <row r="681" spans="6:11" x14ac:dyDescent="0.3">
      <c r="F681" s="181"/>
      <c r="G681" s="182"/>
      <c r="H681" s="182"/>
      <c r="I681" s="182"/>
      <c r="J681" s="182"/>
      <c r="K681" s="182"/>
    </row>
    <row r="682" spans="6:11" x14ac:dyDescent="0.3">
      <c r="F682" s="181"/>
      <c r="G682" s="182"/>
      <c r="H682" s="182"/>
      <c r="I682" s="182"/>
      <c r="J682" s="182"/>
      <c r="K682" s="182"/>
    </row>
    <row r="683" spans="6:11" x14ac:dyDescent="0.3">
      <c r="F683" s="181"/>
      <c r="G683" s="182"/>
      <c r="H683" s="182"/>
      <c r="I683" s="182"/>
      <c r="J683" s="182"/>
      <c r="K683" s="182"/>
    </row>
    <row r="684" spans="6:11" x14ac:dyDescent="0.3">
      <c r="F684" s="181"/>
      <c r="G684" s="182"/>
      <c r="H684" s="182"/>
      <c r="I684" s="182"/>
      <c r="J684" s="182"/>
      <c r="K684" s="182"/>
    </row>
    <row r="685" spans="6:11" x14ac:dyDescent="0.3">
      <c r="F685" s="181"/>
      <c r="G685" s="182"/>
      <c r="H685" s="182"/>
      <c r="I685" s="182"/>
      <c r="J685" s="182"/>
      <c r="K685" s="182"/>
    </row>
    <row r="686" spans="6:11" x14ac:dyDescent="0.3">
      <c r="F686" s="181"/>
      <c r="G686" s="182"/>
      <c r="H686" s="182"/>
      <c r="I686" s="182"/>
      <c r="J686" s="182"/>
      <c r="K686" s="182"/>
    </row>
    <row r="687" spans="6:11" x14ac:dyDescent="0.3">
      <c r="F687" s="181"/>
      <c r="G687" s="182"/>
      <c r="H687" s="182"/>
      <c r="I687" s="182"/>
      <c r="J687" s="182"/>
      <c r="K687" s="182"/>
    </row>
    <row r="688" spans="6:11" x14ac:dyDescent="0.3">
      <c r="F688" s="181"/>
      <c r="G688" s="182"/>
      <c r="H688" s="182"/>
      <c r="I688" s="182"/>
      <c r="J688" s="182"/>
      <c r="K688" s="182"/>
    </row>
    <row r="689" spans="6:11" x14ac:dyDescent="0.3">
      <c r="F689" s="181"/>
      <c r="G689" s="182"/>
      <c r="H689" s="182"/>
      <c r="I689" s="182"/>
      <c r="J689" s="182"/>
      <c r="K689" s="182"/>
    </row>
    <row r="690" spans="6:11" x14ac:dyDescent="0.3">
      <c r="F690" s="181"/>
      <c r="G690" s="182"/>
      <c r="H690" s="182"/>
      <c r="I690" s="182"/>
      <c r="J690" s="182"/>
      <c r="K690" s="182"/>
    </row>
    <row r="691" spans="6:11" x14ac:dyDescent="0.3">
      <c r="F691" s="181"/>
      <c r="G691" s="182"/>
      <c r="H691" s="182"/>
      <c r="I691" s="182"/>
      <c r="J691" s="182"/>
      <c r="K691" s="182"/>
    </row>
    <row r="692" spans="6:11" x14ac:dyDescent="0.3">
      <c r="F692" s="181"/>
      <c r="G692" s="182"/>
      <c r="H692" s="182"/>
      <c r="I692" s="182"/>
      <c r="J692" s="182"/>
      <c r="K692" s="182"/>
    </row>
    <row r="693" spans="6:11" x14ac:dyDescent="0.3">
      <c r="F693" s="181"/>
      <c r="G693" s="182"/>
      <c r="H693" s="182"/>
      <c r="I693" s="182"/>
      <c r="J693" s="182"/>
      <c r="K693" s="182"/>
    </row>
    <row r="694" spans="6:11" x14ac:dyDescent="0.3">
      <c r="F694" s="181"/>
      <c r="G694" s="182"/>
      <c r="H694" s="182"/>
      <c r="I694" s="182"/>
      <c r="J694" s="182"/>
      <c r="K694" s="182"/>
    </row>
    <row r="695" spans="6:11" x14ac:dyDescent="0.3">
      <c r="F695" s="181"/>
      <c r="G695" s="182"/>
      <c r="H695" s="182"/>
      <c r="I695" s="182"/>
      <c r="J695" s="182"/>
      <c r="K695" s="182"/>
    </row>
    <row r="696" spans="6:11" x14ac:dyDescent="0.3">
      <c r="F696" s="181"/>
      <c r="G696" s="182"/>
      <c r="H696" s="182"/>
      <c r="I696" s="182"/>
      <c r="J696" s="182"/>
      <c r="K696" s="182"/>
    </row>
    <row r="697" spans="6:11" x14ac:dyDescent="0.3">
      <c r="F697" s="181"/>
      <c r="G697" s="182"/>
      <c r="H697" s="182"/>
      <c r="I697" s="182"/>
      <c r="J697" s="182"/>
      <c r="K697" s="182"/>
    </row>
    <row r="698" spans="6:11" x14ac:dyDescent="0.3">
      <c r="F698" s="181"/>
      <c r="G698" s="182"/>
      <c r="H698" s="182"/>
      <c r="I698" s="182"/>
      <c r="J698" s="182"/>
      <c r="K698" s="182"/>
    </row>
    <row r="699" spans="6:11" x14ac:dyDescent="0.3">
      <c r="F699" s="181"/>
      <c r="G699" s="182"/>
      <c r="H699" s="182"/>
      <c r="I699" s="182"/>
      <c r="J699" s="182"/>
      <c r="K699" s="182"/>
    </row>
    <row r="700" spans="6:11" x14ac:dyDescent="0.3">
      <c r="F700" s="181"/>
      <c r="G700" s="182"/>
      <c r="H700" s="182"/>
      <c r="I700" s="182"/>
      <c r="J700" s="182"/>
      <c r="K700" s="182"/>
    </row>
    <row r="701" spans="6:11" x14ac:dyDescent="0.3">
      <c r="F701" s="181"/>
      <c r="G701" s="182"/>
      <c r="H701" s="182"/>
      <c r="I701" s="182"/>
      <c r="J701" s="182"/>
      <c r="K701" s="182"/>
    </row>
    <row r="702" spans="6:11" x14ac:dyDescent="0.3">
      <c r="F702" s="181"/>
      <c r="G702" s="182"/>
      <c r="H702" s="182"/>
      <c r="I702" s="182"/>
      <c r="J702" s="182"/>
      <c r="K702" s="182"/>
    </row>
    <row r="703" spans="6:11" x14ac:dyDescent="0.3">
      <c r="F703" s="181"/>
      <c r="G703" s="182"/>
      <c r="H703" s="182"/>
      <c r="I703" s="182"/>
      <c r="J703" s="182"/>
      <c r="K703" s="182"/>
    </row>
    <row r="704" spans="6:11" x14ac:dyDescent="0.3">
      <c r="F704" s="181"/>
      <c r="G704" s="182"/>
      <c r="H704" s="182"/>
      <c r="I704" s="182"/>
      <c r="J704" s="182"/>
      <c r="K704" s="182"/>
    </row>
    <row r="705" spans="6:11" x14ac:dyDescent="0.3">
      <c r="F705" s="181"/>
      <c r="G705" s="182"/>
      <c r="H705" s="182"/>
      <c r="I705" s="182"/>
      <c r="J705" s="182"/>
      <c r="K705" s="182"/>
    </row>
    <row r="706" spans="6:11" x14ac:dyDescent="0.3">
      <c r="F706" s="181"/>
      <c r="G706" s="182"/>
      <c r="H706" s="182"/>
      <c r="I706" s="182"/>
      <c r="J706" s="182"/>
      <c r="K706" s="182"/>
    </row>
    <row r="707" spans="6:11" x14ac:dyDescent="0.3">
      <c r="F707" s="181"/>
      <c r="G707" s="182"/>
      <c r="H707" s="182"/>
      <c r="I707" s="182"/>
      <c r="J707" s="182"/>
      <c r="K707" s="182"/>
    </row>
    <row r="708" spans="6:11" x14ac:dyDescent="0.3">
      <c r="F708" s="181"/>
      <c r="G708" s="182"/>
      <c r="H708" s="182"/>
      <c r="I708" s="182"/>
      <c r="J708" s="182"/>
      <c r="K708" s="182"/>
    </row>
    <row r="709" spans="6:11" x14ac:dyDescent="0.3">
      <c r="F709" s="181"/>
      <c r="G709" s="182"/>
      <c r="H709" s="182"/>
      <c r="I709" s="182"/>
      <c r="J709" s="182"/>
      <c r="K709" s="182"/>
    </row>
    <row r="710" spans="6:11" x14ac:dyDescent="0.3">
      <c r="F710" s="181"/>
      <c r="G710" s="182"/>
      <c r="H710" s="182"/>
      <c r="I710" s="182"/>
      <c r="J710" s="182"/>
      <c r="K710" s="182"/>
    </row>
    <row r="711" spans="6:11" x14ac:dyDescent="0.3">
      <c r="F711" s="181"/>
      <c r="G711" s="182"/>
      <c r="H711" s="182"/>
      <c r="I711" s="182"/>
      <c r="J711" s="182"/>
      <c r="K711" s="182"/>
    </row>
    <row r="712" spans="6:11" x14ac:dyDescent="0.3">
      <c r="F712" s="181"/>
      <c r="G712" s="182"/>
      <c r="H712" s="182"/>
      <c r="I712" s="182"/>
      <c r="J712" s="182"/>
      <c r="K712" s="182"/>
    </row>
    <row r="713" spans="6:11" x14ac:dyDescent="0.3">
      <c r="F713" s="181"/>
      <c r="G713" s="182"/>
      <c r="H713" s="182"/>
      <c r="I713" s="182"/>
      <c r="J713" s="182"/>
      <c r="K713" s="182"/>
    </row>
    <row r="714" spans="6:11" x14ac:dyDescent="0.3">
      <c r="F714" s="181"/>
      <c r="G714" s="182"/>
      <c r="H714" s="182"/>
      <c r="I714" s="182"/>
      <c r="J714" s="182"/>
      <c r="K714" s="182"/>
    </row>
    <row r="715" spans="6:11" x14ac:dyDescent="0.3">
      <c r="F715" s="181"/>
      <c r="G715" s="182"/>
      <c r="H715" s="182"/>
      <c r="I715" s="182"/>
      <c r="J715" s="182"/>
      <c r="K715" s="182"/>
    </row>
    <row r="716" spans="6:11" x14ac:dyDescent="0.3">
      <c r="F716" s="181"/>
      <c r="G716" s="182"/>
      <c r="H716" s="182"/>
      <c r="I716" s="182"/>
      <c r="J716" s="182"/>
      <c r="K716" s="182"/>
    </row>
    <row r="717" spans="6:11" x14ac:dyDescent="0.3">
      <c r="F717" s="181"/>
      <c r="G717" s="182"/>
      <c r="H717" s="182"/>
      <c r="I717" s="182"/>
      <c r="J717" s="182"/>
      <c r="K717" s="182"/>
    </row>
    <row r="718" spans="6:11" x14ac:dyDescent="0.3">
      <c r="F718" s="181"/>
      <c r="G718" s="182"/>
      <c r="H718" s="182"/>
      <c r="I718" s="182"/>
      <c r="J718" s="182"/>
      <c r="K718" s="182"/>
    </row>
    <row r="719" spans="6:11" x14ac:dyDescent="0.3">
      <c r="F719" s="181"/>
      <c r="G719" s="182"/>
      <c r="H719" s="182"/>
      <c r="I719" s="182"/>
      <c r="J719" s="182"/>
      <c r="K719" s="182"/>
    </row>
    <row r="720" spans="6:11" x14ac:dyDescent="0.3">
      <c r="F720" s="181"/>
      <c r="G720" s="182"/>
      <c r="H720" s="182"/>
      <c r="I720" s="182"/>
      <c r="J720" s="182"/>
      <c r="K720" s="182"/>
    </row>
    <row r="721" spans="6:11" x14ac:dyDescent="0.3">
      <c r="F721" s="181"/>
      <c r="G721" s="182"/>
      <c r="H721" s="182"/>
      <c r="I721" s="182"/>
      <c r="J721" s="182"/>
      <c r="K721" s="182"/>
    </row>
    <row r="722" spans="6:11" x14ac:dyDescent="0.3">
      <c r="F722" s="181"/>
      <c r="G722" s="182"/>
      <c r="H722" s="182"/>
      <c r="I722" s="182"/>
      <c r="J722" s="182"/>
      <c r="K722" s="182"/>
    </row>
    <row r="723" spans="6:11" x14ac:dyDescent="0.3">
      <c r="F723" s="181"/>
      <c r="G723" s="182"/>
      <c r="H723" s="182"/>
      <c r="I723" s="182"/>
      <c r="J723" s="182"/>
      <c r="K723" s="182"/>
    </row>
    <row r="724" spans="6:11" x14ac:dyDescent="0.3">
      <c r="F724" s="181"/>
      <c r="G724" s="182"/>
      <c r="H724" s="182"/>
      <c r="I724" s="182"/>
      <c r="J724" s="182"/>
      <c r="K724" s="182"/>
    </row>
    <row r="725" spans="6:11" x14ac:dyDescent="0.3">
      <c r="F725" s="181"/>
      <c r="G725" s="182"/>
      <c r="H725" s="182"/>
      <c r="I725" s="182"/>
      <c r="J725" s="182"/>
      <c r="K725" s="182"/>
    </row>
    <row r="726" spans="6:11" x14ac:dyDescent="0.3">
      <c r="F726" s="181"/>
      <c r="G726" s="182"/>
      <c r="H726" s="182"/>
      <c r="I726" s="182"/>
      <c r="J726" s="182"/>
      <c r="K726" s="182"/>
    </row>
    <row r="727" spans="6:11" x14ac:dyDescent="0.3">
      <c r="F727" s="181"/>
      <c r="G727" s="182"/>
      <c r="H727" s="182"/>
      <c r="I727" s="182"/>
      <c r="J727" s="182"/>
      <c r="K727" s="182"/>
    </row>
    <row r="728" spans="6:11" x14ac:dyDescent="0.3">
      <c r="F728" s="181"/>
      <c r="G728" s="182"/>
      <c r="H728" s="182"/>
      <c r="I728" s="182"/>
      <c r="J728" s="182"/>
      <c r="K728" s="182"/>
    </row>
    <row r="729" spans="6:11" x14ac:dyDescent="0.3">
      <c r="F729" s="181"/>
      <c r="G729" s="182"/>
      <c r="H729" s="182"/>
      <c r="I729" s="182"/>
      <c r="J729" s="182"/>
      <c r="K729" s="182"/>
    </row>
    <row r="730" spans="6:11" x14ac:dyDescent="0.3">
      <c r="F730" s="181"/>
      <c r="G730" s="182"/>
      <c r="H730" s="182"/>
      <c r="I730" s="182"/>
      <c r="J730" s="182"/>
      <c r="K730" s="182"/>
    </row>
    <row r="731" spans="6:11" x14ac:dyDescent="0.3">
      <c r="F731" s="181"/>
      <c r="G731" s="182"/>
      <c r="H731" s="182"/>
      <c r="I731" s="182"/>
      <c r="J731" s="182"/>
      <c r="K731" s="182"/>
    </row>
    <row r="732" spans="6:11" x14ac:dyDescent="0.3">
      <c r="F732" s="181"/>
      <c r="G732" s="182"/>
      <c r="H732" s="182"/>
      <c r="I732" s="182"/>
      <c r="J732" s="182"/>
      <c r="K732" s="182"/>
    </row>
    <row r="733" spans="6:11" x14ac:dyDescent="0.3">
      <c r="F733" s="181"/>
      <c r="G733" s="182"/>
      <c r="H733" s="182"/>
      <c r="I733" s="182"/>
      <c r="J733" s="182"/>
      <c r="K733" s="182"/>
    </row>
    <row r="734" spans="6:11" x14ac:dyDescent="0.3">
      <c r="F734" s="181"/>
      <c r="G734" s="182"/>
      <c r="H734" s="182"/>
      <c r="I734" s="182"/>
      <c r="J734" s="182"/>
      <c r="K734" s="182"/>
    </row>
    <row r="735" spans="6:11" x14ac:dyDescent="0.3">
      <c r="F735" s="181"/>
      <c r="G735" s="182"/>
      <c r="H735" s="182"/>
      <c r="I735" s="182"/>
      <c r="J735" s="182"/>
      <c r="K735" s="182"/>
    </row>
    <row r="736" spans="6:11" x14ac:dyDescent="0.3">
      <c r="F736" s="181"/>
      <c r="G736" s="182"/>
      <c r="H736" s="182"/>
      <c r="I736" s="182"/>
      <c r="J736" s="182"/>
      <c r="K736" s="182"/>
    </row>
    <row r="737" spans="6:11" x14ac:dyDescent="0.3">
      <c r="F737" s="181"/>
      <c r="G737" s="182"/>
      <c r="H737" s="182"/>
      <c r="I737" s="182"/>
      <c r="J737" s="182"/>
      <c r="K737" s="182"/>
    </row>
    <row r="738" spans="6:11" x14ac:dyDescent="0.3">
      <c r="F738" s="181"/>
      <c r="G738" s="182"/>
      <c r="H738" s="182"/>
      <c r="I738" s="182"/>
      <c r="J738" s="182"/>
      <c r="K738" s="182"/>
    </row>
    <row r="739" spans="6:11" x14ac:dyDescent="0.3">
      <c r="F739" s="181"/>
      <c r="G739" s="182"/>
      <c r="H739" s="182"/>
      <c r="I739" s="182"/>
      <c r="J739" s="182"/>
      <c r="K739" s="182"/>
    </row>
    <row r="740" spans="6:11" x14ac:dyDescent="0.3">
      <c r="F740" s="181"/>
      <c r="G740" s="182"/>
      <c r="H740" s="182"/>
      <c r="I740" s="182"/>
      <c r="J740" s="182"/>
      <c r="K740" s="182"/>
    </row>
    <row r="741" spans="6:11" x14ac:dyDescent="0.3">
      <c r="F741" s="181"/>
      <c r="G741" s="182"/>
      <c r="H741" s="182"/>
      <c r="I741" s="182"/>
      <c r="J741" s="182"/>
      <c r="K741" s="182"/>
    </row>
    <row r="742" spans="6:11" x14ac:dyDescent="0.3">
      <c r="F742" s="181"/>
      <c r="G742" s="182"/>
      <c r="H742" s="182"/>
      <c r="I742" s="182"/>
      <c r="J742" s="182"/>
      <c r="K742" s="182"/>
    </row>
    <row r="743" spans="6:11" x14ac:dyDescent="0.3">
      <c r="F743" s="181"/>
      <c r="G743" s="182"/>
      <c r="H743" s="182"/>
      <c r="I743" s="182"/>
      <c r="J743" s="182"/>
      <c r="K743" s="182"/>
    </row>
    <row r="744" spans="6:11" x14ac:dyDescent="0.3">
      <c r="F744" s="181"/>
      <c r="G744" s="182"/>
      <c r="H744" s="182"/>
      <c r="I744" s="182"/>
      <c r="J744" s="182"/>
      <c r="K744" s="182"/>
    </row>
    <row r="745" spans="6:11" x14ac:dyDescent="0.3">
      <c r="F745" s="181"/>
      <c r="G745" s="182"/>
      <c r="H745" s="182"/>
      <c r="I745" s="182"/>
      <c r="J745" s="182"/>
      <c r="K745" s="182"/>
    </row>
    <row r="746" spans="6:11" x14ac:dyDescent="0.3">
      <c r="F746" s="181"/>
      <c r="G746" s="182"/>
      <c r="H746" s="182"/>
      <c r="I746" s="182"/>
      <c r="J746" s="182"/>
      <c r="K746" s="182"/>
    </row>
    <row r="747" spans="6:11" x14ac:dyDescent="0.3">
      <c r="F747" s="181"/>
      <c r="G747" s="182"/>
      <c r="H747" s="182"/>
      <c r="I747" s="182"/>
      <c r="J747" s="182"/>
      <c r="K747" s="182"/>
    </row>
    <row r="748" spans="6:11" x14ac:dyDescent="0.3">
      <c r="F748" s="181"/>
      <c r="G748" s="182"/>
      <c r="H748" s="182"/>
      <c r="I748" s="182"/>
      <c r="J748" s="182"/>
      <c r="K748" s="182"/>
    </row>
    <row r="749" spans="6:11" x14ac:dyDescent="0.3">
      <c r="F749" s="181"/>
      <c r="G749" s="182"/>
      <c r="H749" s="182"/>
      <c r="I749" s="182"/>
      <c r="J749" s="182"/>
      <c r="K749" s="182"/>
    </row>
    <row r="750" spans="6:11" x14ac:dyDescent="0.3">
      <c r="F750" s="181"/>
      <c r="G750" s="182"/>
      <c r="H750" s="182"/>
      <c r="I750" s="182"/>
      <c r="J750" s="182"/>
      <c r="K750" s="182"/>
    </row>
    <row r="751" spans="6:11" x14ac:dyDescent="0.3">
      <c r="F751" s="181"/>
      <c r="G751" s="182"/>
      <c r="H751" s="182"/>
      <c r="I751" s="182"/>
      <c r="J751" s="182"/>
      <c r="K751" s="182"/>
    </row>
    <row r="752" spans="6:11" x14ac:dyDescent="0.3">
      <c r="F752" s="181"/>
      <c r="G752" s="182"/>
      <c r="H752" s="182"/>
      <c r="I752" s="182"/>
      <c r="J752" s="182"/>
      <c r="K752" s="182"/>
    </row>
    <row r="753" spans="6:11" x14ac:dyDescent="0.3">
      <c r="F753" s="181"/>
      <c r="G753" s="182"/>
      <c r="H753" s="182"/>
      <c r="I753" s="182"/>
      <c r="J753" s="182"/>
      <c r="K753" s="182"/>
    </row>
    <row r="754" spans="6:11" x14ac:dyDescent="0.3">
      <c r="F754" s="181"/>
      <c r="G754" s="182"/>
      <c r="H754" s="182"/>
      <c r="I754" s="182"/>
      <c r="J754" s="182"/>
      <c r="K754" s="182"/>
    </row>
    <row r="755" spans="6:11" x14ac:dyDescent="0.3">
      <c r="F755" s="181"/>
      <c r="G755" s="182"/>
      <c r="H755" s="182"/>
      <c r="I755" s="182"/>
      <c r="J755" s="182"/>
      <c r="K755" s="182"/>
    </row>
    <row r="756" spans="6:11" x14ac:dyDescent="0.3">
      <c r="F756" s="181"/>
      <c r="G756" s="182"/>
      <c r="H756" s="182"/>
      <c r="I756" s="182"/>
      <c r="J756" s="182"/>
      <c r="K756" s="182"/>
    </row>
    <row r="757" spans="6:11" x14ac:dyDescent="0.3">
      <c r="F757" s="181"/>
      <c r="G757" s="182"/>
      <c r="H757" s="182"/>
      <c r="I757" s="182"/>
      <c r="J757" s="182"/>
      <c r="K757" s="182"/>
    </row>
    <row r="758" spans="6:11" x14ac:dyDescent="0.3">
      <c r="F758" s="181"/>
      <c r="G758" s="182"/>
      <c r="H758" s="182"/>
      <c r="I758" s="182"/>
      <c r="J758" s="182"/>
      <c r="K758" s="182"/>
    </row>
    <row r="759" spans="6:11" x14ac:dyDescent="0.3">
      <c r="F759" s="181"/>
      <c r="G759" s="182"/>
      <c r="H759" s="182"/>
      <c r="I759" s="182"/>
      <c r="J759" s="182"/>
      <c r="K759" s="182"/>
    </row>
    <row r="760" spans="6:11" x14ac:dyDescent="0.3">
      <c r="F760" s="181"/>
      <c r="G760" s="182"/>
      <c r="H760" s="182"/>
      <c r="I760" s="182"/>
      <c r="J760" s="182"/>
      <c r="K760" s="182"/>
    </row>
    <row r="761" spans="6:11" x14ac:dyDescent="0.3">
      <c r="F761" s="181"/>
      <c r="G761" s="182"/>
      <c r="H761" s="182"/>
      <c r="I761" s="182"/>
      <c r="J761" s="182"/>
      <c r="K761" s="182"/>
    </row>
    <row r="762" spans="6:11" x14ac:dyDescent="0.3">
      <c r="F762" s="181"/>
      <c r="G762" s="182"/>
      <c r="H762" s="182"/>
      <c r="I762" s="182"/>
      <c r="J762" s="182"/>
      <c r="K762" s="182"/>
    </row>
    <row r="763" spans="6:11" x14ac:dyDescent="0.3">
      <c r="F763" s="181"/>
      <c r="G763" s="182"/>
      <c r="H763" s="182"/>
      <c r="I763" s="182"/>
      <c r="J763" s="182"/>
      <c r="K763" s="182"/>
    </row>
    <row r="764" spans="6:11" x14ac:dyDescent="0.3">
      <c r="F764" s="181"/>
      <c r="G764" s="182"/>
      <c r="H764" s="182"/>
      <c r="I764" s="182"/>
      <c r="J764" s="182"/>
      <c r="K764" s="182"/>
    </row>
    <row r="765" spans="6:11" x14ac:dyDescent="0.3">
      <c r="F765" s="181"/>
      <c r="G765" s="182"/>
      <c r="H765" s="182"/>
      <c r="I765" s="182"/>
      <c r="J765" s="182"/>
      <c r="K765" s="182"/>
    </row>
    <row r="766" spans="6:11" x14ac:dyDescent="0.3">
      <c r="F766" s="181"/>
      <c r="G766" s="182"/>
      <c r="H766" s="182"/>
      <c r="I766" s="182"/>
      <c r="J766" s="182"/>
      <c r="K766" s="182"/>
    </row>
    <row r="767" spans="6:11" x14ac:dyDescent="0.3">
      <c r="F767" s="181"/>
      <c r="G767" s="182"/>
      <c r="H767" s="182"/>
      <c r="I767" s="182"/>
      <c r="J767" s="182"/>
      <c r="K767" s="182"/>
    </row>
    <row r="768" spans="6:11" x14ac:dyDescent="0.3">
      <c r="F768" s="181"/>
      <c r="G768" s="182"/>
      <c r="H768" s="182"/>
      <c r="I768" s="182"/>
      <c r="J768" s="182"/>
      <c r="K768" s="182"/>
    </row>
    <row r="769" spans="6:11" x14ac:dyDescent="0.3">
      <c r="F769" s="181"/>
      <c r="G769" s="182"/>
      <c r="H769" s="182"/>
      <c r="I769" s="182"/>
      <c r="J769" s="182"/>
      <c r="K769" s="182"/>
    </row>
    <row r="770" spans="6:11" x14ac:dyDescent="0.3">
      <c r="F770" s="181"/>
      <c r="G770" s="182"/>
      <c r="H770" s="182"/>
      <c r="I770" s="182"/>
      <c r="J770" s="182"/>
      <c r="K770" s="182"/>
    </row>
    <row r="771" spans="6:11" x14ac:dyDescent="0.3">
      <c r="F771" s="181"/>
      <c r="G771" s="182"/>
      <c r="H771" s="182"/>
      <c r="I771" s="182"/>
      <c r="J771" s="182"/>
      <c r="K771" s="182"/>
    </row>
    <row r="772" spans="6:11" x14ac:dyDescent="0.3">
      <c r="F772" s="181"/>
      <c r="G772" s="182"/>
      <c r="H772" s="182"/>
      <c r="I772" s="182"/>
      <c r="J772" s="182"/>
      <c r="K772" s="182"/>
    </row>
    <row r="773" spans="6:11" x14ac:dyDescent="0.3">
      <c r="F773" s="181"/>
      <c r="G773" s="182"/>
      <c r="H773" s="182"/>
      <c r="I773" s="182"/>
      <c r="J773" s="182"/>
      <c r="K773" s="182"/>
    </row>
    <row r="774" spans="6:11" x14ac:dyDescent="0.3">
      <c r="F774" s="181"/>
      <c r="G774" s="182"/>
      <c r="H774" s="182"/>
      <c r="I774" s="182"/>
      <c r="J774" s="182"/>
      <c r="K774" s="182"/>
    </row>
    <row r="775" spans="6:11" x14ac:dyDescent="0.3">
      <c r="F775" s="181"/>
      <c r="G775" s="182"/>
      <c r="H775" s="182"/>
      <c r="I775" s="182"/>
      <c r="J775" s="182"/>
      <c r="K775" s="182"/>
    </row>
    <row r="776" spans="6:11" x14ac:dyDescent="0.3">
      <c r="F776" s="181"/>
      <c r="G776" s="182"/>
      <c r="H776" s="182"/>
      <c r="I776" s="182"/>
      <c r="J776" s="182"/>
      <c r="K776" s="182"/>
    </row>
    <row r="777" spans="6:11" x14ac:dyDescent="0.3">
      <c r="F777" s="181"/>
      <c r="G777" s="182"/>
      <c r="H777" s="182"/>
      <c r="I777" s="182"/>
      <c r="J777" s="182"/>
      <c r="K777" s="182"/>
    </row>
    <row r="778" spans="6:11" x14ac:dyDescent="0.3">
      <c r="F778" s="181"/>
      <c r="G778" s="182"/>
      <c r="H778" s="182"/>
      <c r="I778" s="182"/>
      <c r="J778" s="182"/>
      <c r="K778" s="182"/>
    </row>
    <row r="779" spans="6:11" x14ac:dyDescent="0.3">
      <c r="F779" s="181"/>
      <c r="G779" s="182"/>
      <c r="H779" s="182"/>
      <c r="I779" s="182"/>
      <c r="J779" s="182"/>
      <c r="K779" s="182"/>
    </row>
    <row r="780" spans="6:11" x14ac:dyDescent="0.3">
      <c r="F780" s="181"/>
      <c r="G780" s="182"/>
      <c r="H780" s="182"/>
      <c r="I780" s="182"/>
      <c r="J780" s="182"/>
      <c r="K780" s="182"/>
    </row>
    <row r="781" spans="6:11" x14ac:dyDescent="0.3">
      <c r="F781" s="181"/>
      <c r="G781" s="182"/>
      <c r="H781" s="182"/>
      <c r="I781" s="182"/>
      <c r="J781" s="182"/>
      <c r="K781" s="182"/>
    </row>
    <row r="782" spans="6:11" x14ac:dyDescent="0.3">
      <c r="F782" s="181"/>
      <c r="G782" s="182"/>
      <c r="H782" s="182"/>
      <c r="I782" s="182"/>
      <c r="J782" s="182"/>
      <c r="K782" s="182"/>
    </row>
    <row r="783" spans="6:11" x14ac:dyDescent="0.3">
      <c r="F783" s="181"/>
      <c r="G783" s="182"/>
      <c r="H783" s="182"/>
      <c r="I783" s="182"/>
      <c r="J783" s="182"/>
      <c r="K783" s="182"/>
    </row>
    <row r="784" spans="6:11" x14ac:dyDescent="0.3">
      <c r="F784" s="181"/>
      <c r="G784" s="182"/>
      <c r="H784" s="182"/>
      <c r="I784" s="182"/>
      <c r="J784" s="182"/>
      <c r="K784" s="182"/>
    </row>
    <row r="785" spans="6:11" x14ac:dyDescent="0.3">
      <c r="F785" s="181"/>
      <c r="G785" s="182"/>
      <c r="H785" s="182"/>
      <c r="I785" s="182"/>
      <c r="J785" s="182"/>
      <c r="K785" s="182"/>
    </row>
    <row r="786" spans="6:11" x14ac:dyDescent="0.3">
      <c r="F786" s="181"/>
      <c r="G786" s="182"/>
      <c r="H786" s="182"/>
      <c r="I786" s="182"/>
      <c r="J786" s="182"/>
      <c r="K786" s="182"/>
    </row>
    <row r="787" spans="6:11" x14ac:dyDescent="0.3">
      <c r="F787" s="181"/>
      <c r="G787" s="182"/>
      <c r="H787" s="182"/>
      <c r="I787" s="182"/>
      <c r="J787" s="182"/>
      <c r="K787" s="182"/>
    </row>
    <row r="788" spans="6:11" x14ac:dyDescent="0.3">
      <c r="F788" s="181"/>
      <c r="G788" s="182"/>
      <c r="H788" s="182"/>
      <c r="I788" s="182"/>
      <c r="J788" s="182"/>
      <c r="K788" s="182"/>
    </row>
    <row r="789" spans="6:11" x14ac:dyDescent="0.3">
      <c r="F789" s="181"/>
      <c r="G789" s="182"/>
      <c r="H789" s="182"/>
      <c r="I789" s="182"/>
      <c r="J789" s="182"/>
      <c r="K789" s="182"/>
    </row>
    <row r="790" spans="6:11" x14ac:dyDescent="0.3">
      <c r="F790" s="181"/>
      <c r="G790" s="182"/>
      <c r="H790" s="182"/>
      <c r="I790" s="182"/>
      <c r="J790" s="182"/>
      <c r="K790" s="182"/>
    </row>
    <row r="791" spans="6:11" x14ac:dyDescent="0.3">
      <c r="F791" s="181"/>
      <c r="G791" s="182"/>
      <c r="H791" s="182"/>
      <c r="I791" s="182"/>
      <c r="J791" s="182"/>
      <c r="K791" s="182"/>
    </row>
    <row r="792" spans="6:11" x14ac:dyDescent="0.3">
      <c r="F792" s="181"/>
      <c r="G792" s="182"/>
      <c r="H792" s="182"/>
      <c r="I792" s="182"/>
      <c r="J792" s="182"/>
      <c r="K792" s="182"/>
    </row>
    <row r="793" spans="6:11" x14ac:dyDescent="0.3">
      <c r="F793" s="181"/>
      <c r="G793" s="182"/>
      <c r="H793" s="182"/>
      <c r="I793" s="182"/>
      <c r="J793" s="182"/>
      <c r="K793" s="182"/>
    </row>
    <row r="794" spans="6:11" x14ac:dyDescent="0.3">
      <c r="F794" s="181"/>
      <c r="G794" s="182"/>
      <c r="H794" s="182"/>
      <c r="I794" s="182"/>
      <c r="J794" s="182"/>
      <c r="K794" s="182"/>
    </row>
    <row r="795" spans="6:11" x14ac:dyDescent="0.3">
      <c r="F795" s="181"/>
      <c r="G795" s="182"/>
      <c r="H795" s="182"/>
      <c r="I795" s="182"/>
      <c r="J795" s="182"/>
      <c r="K795" s="182"/>
    </row>
    <row r="796" spans="6:11" x14ac:dyDescent="0.3">
      <c r="F796" s="181"/>
      <c r="G796" s="182"/>
      <c r="H796" s="182"/>
      <c r="I796" s="182"/>
      <c r="J796" s="182"/>
      <c r="K796" s="182"/>
    </row>
    <row r="797" spans="6:11" x14ac:dyDescent="0.3">
      <c r="F797" s="181"/>
      <c r="G797" s="182"/>
      <c r="H797" s="182"/>
      <c r="I797" s="182"/>
      <c r="J797" s="182"/>
      <c r="K797" s="182"/>
    </row>
    <row r="798" spans="6:11" x14ac:dyDescent="0.3">
      <c r="F798" s="181"/>
      <c r="G798" s="182"/>
      <c r="H798" s="182"/>
      <c r="I798" s="182"/>
      <c r="J798" s="182"/>
      <c r="K798" s="182"/>
    </row>
    <row r="799" spans="6:11" x14ac:dyDescent="0.3">
      <c r="F799" s="181"/>
      <c r="G799" s="182"/>
      <c r="H799" s="182"/>
      <c r="I799" s="182"/>
      <c r="J799" s="182"/>
      <c r="K799" s="182"/>
    </row>
    <row r="800" spans="6:11" x14ac:dyDescent="0.3">
      <c r="F800" s="181"/>
      <c r="G800" s="182"/>
      <c r="H800" s="182"/>
      <c r="I800" s="182"/>
      <c r="J800" s="182"/>
      <c r="K800" s="182"/>
    </row>
    <row r="801" spans="6:11" x14ac:dyDescent="0.3">
      <c r="F801" s="181"/>
      <c r="G801" s="182"/>
      <c r="H801" s="182"/>
      <c r="I801" s="182"/>
      <c r="J801" s="182"/>
      <c r="K801" s="182"/>
    </row>
    <row r="802" spans="6:11" x14ac:dyDescent="0.3">
      <c r="F802" s="181"/>
      <c r="G802" s="182"/>
      <c r="H802" s="182"/>
      <c r="I802" s="182"/>
      <c r="J802" s="182"/>
      <c r="K802" s="182"/>
    </row>
    <row r="803" spans="6:11" x14ac:dyDescent="0.3">
      <c r="F803" s="181"/>
      <c r="G803" s="182"/>
      <c r="H803" s="182"/>
      <c r="I803" s="182"/>
      <c r="J803" s="182"/>
      <c r="K803" s="182"/>
    </row>
    <row r="804" spans="6:11" x14ac:dyDescent="0.3">
      <c r="F804" s="181"/>
      <c r="G804" s="182"/>
      <c r="H804" s="182"/>
      <c r="I804" s="182"/>
      <c r="J804" s="182"/>
      <c r="K804" s="182"/>
    </row>
    <row r="805" spans="6:11" x14ac:dyDescent="0.3">
      <c r="F805" s="181"/>
      <c r="G805" s="182"/>
      <c r="H805" s="182"/>
      <c r="I805" s="182"/>
      <c r="J805" s="182"/>
      <c r="K805" s="182"/>
    </row>
    <row r="806" spans="6:11" x14ac:dyDescent="0.3">
      <c r="F806" s="181"/>
      <c r="G806" s="182"/>
      <c r="H806" s="182"/>
      <c r="I806" s="182"/>
      <c r="J806" s="182"/>
      <c r="K806" s="182"/>
    </row>
    <row r="807" spans="6:11" x14ac:dyDescent="0.3">
      <c r="F807" s="181"/>
      <c r="G807" s="182"/>
      <c r="H807" s="182"/>
      <c r="I807" s="182"/>
      <c r="J807" s="182"/>
      <c r="K807" s="182"/>
    </row>
    <row r="808" spans="6:11" x14ac:dyDescent="0.3">
      <c r="F808" s="181"/>
      <c r="G808" s="182"/>
      <c r="H808" s="182"/>
      <c r="I808" s="182"/>
      <c r="J808" s="182"/>
      <c r="K808" s="182"/>
    </row>
    <row r="809" spans="6:11" x14ac:dyDescent="0.3">
      <c r="F809" s="181"/>
      <c r="G809" s="182"/>
      <c r="H809" s="182"/>
      <c r="I809" s="182"/>
      <c r="J809" s="182"/>
      <c r="K809" s="182"/>
    </row>
    <row r="810" spans="6:11" x14ac:dyDescent="0.3">
      <c r="F810" s="181"/>
      <c r="G810" s="182"/>
      <c r="H810" s="182"/>
      <c r="I810" s="182"/>
      <c r="J810" s="182"/>
      <c r="K810" s="182"/>
    </row>
    <row r="811" spans="6:11" x14ac:dyDescent="0.3">
      <c r="F811" s="181"/>
      <c r="G811" s="182"/>
      <c r="H811" s="182"/>
      <c r="I811" s="182"/>
      <c r="J811" s="182"/>
      <c r="K811" s="182"/>
    </row>
    <row r="812" spans="6:11" x14ac:dyDescent="0.3">
      <c r="F812" s="181"/>
      <c r="G812" s="182"/>
      <c r="H812" s="182"/>
      <c r="I812" s="182"/>
      <c r="J812" s="182"/>
      <c r="K812" s="182"/>
    </row>
    <row r="813" spans="6:11" x14ac:dyDescent="0.3">
      <c r="F813" s="181"/>
      <c r="G813" s="182"/>
      <c r="H813" s="182"/>
      <c r="I813" s="182"/>
      <c r="J813" s="182"/>
      <c r="K813" s="182"/>
    </row>
    <row r="814" spans="6:11" x14ac:dyDescent="0.3">
      <c r="F814" s="181"/>
      <c r="G814" s="182"/>
      <c r="H814" s="182"/>
      <c r="I814" s="182"/>
      <c r="J814" s="182"/>
      <c r="K814" s="182"/>
    </row>
    <row r="815" spans="6:11" x14ac:dyDescent="0.3">
      <c r="F815" s="181"/>
      <c r="G815" s="182"/>
      <c r="H815" s="182"/>
      <c r="I815" s="182"/>
      <c r="J815" s="182"/>
      <c r="K815" s="182"/>
    </row>
    <row r="816" spans="6:11" x14ac:dyDescent="0.3">
      <c r="F816" s="181"/>
      <c r="G816" s="182"/>
      <c r="H816" s="182"/>
      <c r="I816" s="182"/>
      <c r="J816" s="182"/>
      <c r="K816" s="182"/>
    </row>
    <row r="817" spans="6:11" x14ac:dyDescent="0.3">
      <c r="F817" s="181"/>
      <c r="G817" s="182"/>
      <c r="H817" s="182"/>
      <c r="I817" s="182"/>
      <c r="J817" s="182"/>
      <c r="K817" s="182"/>
    </row>
    <row r="818" spans="6:11" x14ac:dyDescent="0.3">
      <c r="F818" s="181"/>
      <c r="G818" s="182"/>
      <c r="H818" s="182"/>
      <c r="I818" s="182"/>
      <c r="J818" s="182"/>
      <c r="K818" s="182"/>
    </row>
    <row r="819" spans="6:11" x14ac:dyDescent="0.3">
      <c r="F819" s="181"/>
      <c r="G819" s="182"/>
      <c r="H819" s="182"/>
      <c r="I819" s="182"/>
      <c r="J819" s="182"/>
      <c r="K819" s="182"/>
    </row>
    <row r="820" spans="6:11" x14ac:dyDescent="0.3">
      <c r="F820" s="181"/>
      <c r="G820" s="182"/>
      <c r="H820" s="182"/>
      <c r="I820" s="182"/>
      <c r="J820" s="182"/>
      <c r="K820" s="182"/>
    </row>
    <row r="821" spans="6:11" x14ac:dyDescent="0.3">
      <c r="F821" s="181"/>
      <c r="G821" s="182"/>
      <c r="H821" s="182"/>
      <c r="I821" s="182"/>
      <c r="J821" s="182"/>
      <c r="K821" s="182"/>
    </row>
    <row r="822" spans="6:11" x14ac:dyDescent="0.3">
      <c r="F822" s="181"/>
      <c r="G822" s="182"/>
      <c r="H822" s="182"/>
      <c r="I822" s="182"/>
      <c r="J822" s="182"/>
      <c r="K822" s="182"/>
    </row>
    <row r="823" spans="6:11" x14ac:dyDescent="0.3">
      <c r="F823" s="181"/>
      <c r="G823" s="182"/>
      <c r="H823" s="182"/>
      <c r="I823" s="182"/>
      <c r="J823" s="182"/>
      <c r="K823" s="182"/>
    </row>
    <row r="824" spans="6:11" x14ac:dyDescent="0.3">
      <c r="F824" s="181"/>
      <c r="G824" s="182"/>
      <c r="H824" s="182"/>
      <c r="I824" s="182"/>
      <c r="J824" s="182"/>
      <c r="K824" s="182"/>
    </row>
    <row r="825" spans="6:11" x14ac:dyDescent="0.3">
      <c r="F825" s="181"/>
      <c r="G825" s="182"/>
      <c r="H825" s="182"/>
      <c r="I825" s="182"/>
      <c r="J825" s="182"/>
      <c r="K825" s="182"/>
    </row>
    <row r="826" spans="6:11" x14ac:dyDescent="0.3">
      <c r="F826" s="181"/>
      <c r="G826" s="182"/>
      <c r="H826" s="182"/>
      <c r="I826" s="182"/>
      <c r="J826" s="182"/>
      <c r="K826" s="182"/>
    </row>
    <row r="827" spans="6:11" x14ac:dyDescent="0.3">
      <c r="F827" s="181"/>
      <c r="G827" s="182"/>
      <c r="H827" s="182"/>
      <c r="I827" s="182"/>
      <c r="J827" s="182"/>
      <c r="K827" s="182"/>
    </row>
    <row r="828" spans="6:11" x14ac:dyDescent="0.3">
      <c r="F828" s="181"/>
      <c r="G828" s="182"/>
      <c r="H828" s="182"/>
      <c r="I828" s="182"/>
      <c r="J828" s="182"/>
      <c r="K828" s="182"/>
    </row>
    <row r="829" spans="6:11" x14ac:dyDescent="0.3">
      <c r="F829" s="181"/>
      <c r="G829" s="182"/>
      <c r="H829" s="182"/>
      <c r="I829" s="182"/>
      <c r="J829" s="182"/>
      <c r="K829" s="182"/>
    </row>
    <row r="830" spans="6:11" x14ac:dyDescent="0.3">
      <c r="F830" s="181"/>
      <c r="G830" s="182"/>
      <c r="H830" s="182"/>
      <c r="I830" s="182"/>
      <c r="J830" s="182"/>
      <c r="K830" s="182"/>
    </row>
    <row r="831" spans="6:11" x14ac:dyDescent="0.3">
      <c r="F831" s="181"/>
      <c r="G831" s="182"/>
      <c r="H831" s="182"/>
      <c r="I831" s="182"/>
      <c r="J831" s="182"/>
      <c r="K831" s="182"/>
    </row>
    <row r="832" spans="6:11" x14ac:dyDescent="0.3">
      <c r="F832" s="181"/>
      <c r="G832" s="182"/>
      <c r="H832" s="182"/>
      <c r="I832" s="182"/>
      <c r="J832" s="182"/>
      <c r="K832" s="182"/>
    </row>
    <row r="833" spans="6:11" x14ac:dyDescent="0.3">
      <c r="F833" s="181"/>
      <c r="G833" s="182"/>
      <c r="H833" s="182"/>
      <c r="I833" s="182"/>
      <c r="J833" s="182"/>
      <c r="K833" s="182"/>
    </row>
    <row r="834" spans="6:11" x14ac:dyDescent="0.3">
      <c r="F834" s="181"/>
      <c r="G834" s="182"/>
      <c r="H834" s="182"/>
      <c r="I834" s="182"/>
      <c r="J834" s="182"/>
      <c r="K834" s="182"/>
    </row>
    <row r="835" spans="6:11" x14ac:dyDescent="0.3">
      <c r="F835" s="181"/>
      <c r="G835" s="182"/>
      <c r="H835" s="182"/>
      <c r="I835" s="182"/>
      <c r="J835" s="182"/>
      <c r="K835" s="182"/>
    </row>
    <row r="836" spans="6:11" x14ac:dyDescent="0.3">
      <c r="F836" s="181"/>
      <c r="G836" s="182"/>
      <c r="H836" s="182"/>
      <c r="I836" s="182"/>
      <c r="J836" s="182"/>
      <c r="K836" s="182"/>
    </row>
    <row r="837" spans="6:11" x14ac:dyDescent="0.3">
      <c r="F837" s="181"/>
      <c r="G837" s="182"/>
      <c r="H837" s="182"/>
      <c r="I837" s="182"/>
      <c r="J837" s="182"/>
      <c r="K837" s="182"/>
    </row>
    <row r="838" spans="6:11" x14ac:dyDescent="0.3">
      <c r="F838" s="181"/>
      <c r="G838" s="182"/>
      <c r="H838" s="182"/>
      <c r="I838" s="182"/>
      <c r="J838" s="182"/>
      <c r="K838" s="182"/>
    </row>
    <row r="839" spans="6:11" x14ac:dyDescent="0.3">
      <c r="F839" s="181"/>
      <c r="G839" s="182"/>
      <c r="H839" s="182"/>
      <c r="I839" s="182"/>
      <c r="J839" s="182"/>
      <c r="K839" s="182"/>
    </row>
    <row r="840" spans="6:11" x14ac:dyDescent="0.3">
      <c r="F840" s="181"/>
      <c r="G840" s="182"/>
      <c r="H840" s="182"/>
      <c r="I840" s="182"/>
      <c r="J840" s="182"/>
      <c r="K840" s="182"/>
    </row>
    <row r="841" spans="6:11" x14ac:dyDescent="0.3">
      <c r="F841" s="181"/>
      <c r="G841" s="182"/>
      <c r="H841" s="182"/>
      <c r="I841" s="182"/>
      <c r="J841" s="182"/>
      <c r="K841" s="182"/>
    </row>
    <row r="842" spans="6:11" x14ac:dyDescent="0.3">
      <c r="F842" s="181"/>
      <c r="G842" s="182"/>
      <c r="H842" s="182"/>
      <c r="I842" s="182"/>
      <c r="J842" s="182"/>
      <c r="K842" s="182"/>
    </row>
    <row r="843" spans="6:11" x14ac:dyDescent="0.3">
      <c r="F843" s="181"/>
      <c r="G843" s="182"/>
      <c r="H843" s="182"/>
      <c r="I843" s="182"/>
      <c r="J843" s="182"/>
      <c r="K843" s="182"/>
    </row>
    <row r="844" spans="6:11" x14ac:dyDescent="0.3">
      <c r="F844" s="181"/>
      <c r="G844" s="182"/>
      <c r="H844" s="182"/>
      <c r="I844" s="182"/>
      <c r="J844" s="182"/>
      <c r="K844" s="182"/>
    </row>
    <row r="845" spans="6:11" x14ac:dyDescent="0.3">
      <c r="F845" s="181"/>
      <c r="G845" s="182"/>
      <c r="H845" s="182"/>
      <c r="I845" s="182"/>
      <c r="J845" s="182"/>
      <c r="K845" s="182"/>
    </row>
    <row r="846" spans="6:11" x14ac:dyDescent="0.3">
      <c r="F846" s="181"/>
      <c r="G846" s="182"/>
      <c r="H846" s="182"/>
      <c r="I846" s="182"/>
      <c r="J846" s="182"/>
      <c r="K846" s="182"/>
    </row>
    <row r="847" spans="6:11" x14ac:dyDescent="0.3">
      <c r="F847" s="181"/>
      <c r="G847" s="182"/>
      <c r="H847" s="182"/>
      <c r="I847" s="182"/>
      <c r="J847" s="182"/>
      <c r="K847" s="182"/>
    </row>
    <row r="848" spans="6:11" x14ac:dyDescent="0.3">
      <c r="F848" s="181"/>
      <c r="G848" s="182"/>
      <c r="H848" s="182"/>
      <c r="I848" s="182"/>
      <c r="J848" s="182"/>
      <c r="K848" s="182"/>
    </row>
    <row r="849" spans="6:11" x14ac:dyDescent="0.3">
      <c r="F849" s="181"/>
      <c r="G849" s="182"/>
      <c r="H849" s="182"/>
      <c r="I849" s="182"/>
      <c r="J849" s="182"/>
      <c r="K849" s="182"/>
    </row>
    <row r="850" spans="6:11" x14ac:dyDescent="0.3">
      <c r="F850" s="181"/>
      <c r="G850" s="182"/>
      <c r="H850" s="182"/>
      <c r="I850" s="182"/>
      <c r="J850" s="182"/>
      <c r="K850" s="182"/>
    </row>
    <row r="851" spans="6:11" x14ac:dyDescent="0.3">
      <c r="F851" s="181"/>
      <c r="G851" s="182"/>
      <c r="H851" s="182"/>
      <c r="I851" s="182"/>
      <c r="J851" s="182"/>
      <c r="K851" s="182"/>
    </row>
    <row r="852" spans="6:11" x14ac:dyDescent="0.3">
      <c r="F852" s="181"/>
      <c r="G852" s="182"/>
      <c r="H852" s="182"/>
      <c r="I852" s="182"/>
      <c r="J852" s="182"/>
      <c r="K852" s="182"/>
    </row>
    <row r="853" spans="6:11" x14ac:dyDescent="0.3">
      <c r="F853" s="181"/>
      <c r="G853" s="182"/>
      <c r="H853" s="182"/>
      <c r="I853" s="182"/>
      <c r="J853" s="182"/>
      <c r="K853" s="182"/>
    </row>
    <row r="854" spans="6:11" x14ac:dyDescent="0.3">
      <c r="F854" s="181"/>
      <c r="G854" s="182"/>
      <c r="H854" s="182"/>
      <c r="I854" s="182"/>
      <c r="J854" s="182"/>
      <c r="K854" s="182"/>
    </row>
    <row r="855" spans="6:11" x14ac:dyDescent="0.3">
      <c r="F855" s="181"/>
      <c r="G855" s="182"/>
      <c r="H855" s="182"/>
      <c r="I855" s="182"/>
      <c r="J855" s="182"/>
      <c r="K855" s="182"/>
    </row>
    <row r="856" spans="6:11" x14ac:dyDescent="0.3">
      <c r="F856" s="181"/>
      <c r="G856" s="182"/>
      <c r="H856" s="182"/>
      <c r="I856" s="182"/>
      <c r="J856" s="182"/>
      <c r="K856" s="182"/>
    </row>
    <row r="857" spans="6:11" x14ac:dyDescent="0.3">
      <c r="F857" s="181"/>
      <c r="G857" s="182"/>
      <c r="H857" s="182"/>
      <c r="I857" s="182"/>
      <c r="J857" s="182"/>
      <c r="K857" s="182"/>
    </row>
    <row r="858" spans="6:11" x14ac:dyDescent="0.3">
      <c r="F858" s="181"/>
      <c r="G858" s="182"/>
      <c r="H858" s="182"/>
      <c r="I858" s="182"/>
      <c r="J858" s="182"/>
      <c r="K858" s="182"/>
    </row>
    <row r="859" spans="6:11" x14ac:dyDescent="0.3">
      <c r="F859" s="181"/>
      <c r="G859" s="182"/>
      <c r="H859" s="182"/>
      <c r="I859" s="182"/>
      <c r="J859" s="182"/>
      <c r="K859" s="182"/>
    </row>
    <row r="860" spans="6:11" x14ac:dyDescent="0.3">
      <c r="F860" s="181"/>
      <c r="G860" s="182"/>
      <c r="H860" s="182"/>
      <c r="I860" s="182"/>
      <c r="J860" s="182"/>
      <c r="K860" s="182"/>
    </row>
    <row r="861" spans="6:11" x14ac:dyDescent="0.3">
      <c r="F861" s="181"/>
      <c r="G861" s="182"/>
      <c r="H861" s="182"/>
      <c r="I861" s="182"/>
      <c r="J861" s="182"/>
      <c r="K861" s="182"/>
    </row>
    <row r="862" spans="6:11" x14ac:dyDescent="0.3">
      <c r="F862" s="181"/>
      <c r="G862" s="182"/>
      <c r="H862" s="182"/>
      <c r="I862" s="182"/>
      <c r="J862" s="182"/>
      <c r="K862" s="182"/>
    </row>
    <row r="863" spans="6:11" x14ac:dyDescent="0.3">
      <c r="F863" s="181"/>
      <c r="G863" s="182"/>
      <c r="H863" s="182"/>
      <c r="I863" s="182"/>
      <c r="J863" s="182"/>
      <c r="K863" s="182"/>
    </row>
    <row r="864" spans="6:11" x14ac:dyDescent="0.3">
      <c r="F864" s="181"/>
      <c r="G864" s="182"/>
      <c r="H864" s="182"/>
      <c r="I864" s="182"/>
      <c r="J864" s="182"/>
      <c r="K864" s="182"/>
    </row>
    <row r="865" spans="6:11" x14ac:dyDescent="0.3">
      <c r="F865" s="181"/>
      <c r="G865" s="182"/>
      <c r="H865" s="182"/>
      <c r="I865" s="182"/>
      <c r="J865" s="182"/>
      <c r="K865" s="182"/>
    </row>
    <row r="866" spans="6:11" x14ac:dyDescent="0.3">
      <c r="F866" s="181"/>
      <c r="G866" s="182"/>
      <c r="H866" s="182"/>
      <c r="I866" s="182"/>
      <c r="J866" s="182"/>
      <c r="K866" s="182"/>
    </row>
    <row r="867" spans="6:11" x14ac:dyDescent="0.3">
      <c r="F867" s="181"/>
      <c r="G867" s="182"/>
      <c r="H867" s="182"/>
      <c r="I867" s="182"/>
      <c r="J867" s="182"/>
      <c r="K867" s="182"/>
    </row>
    <row r="868" spans="6:11" x14ac:dyDescent="0.3">
      <c r="F868" s="181"/>
      <c r="G868" s="182"/>
      <c r="H868" s="182"/>
      <c r="I868" s="182"/>
      <c r="J868" s="182"/>
      <c r="K868" s="182"/>
    </row>
    <row r="869" spans="6:11" x14ac:dyDescent="0.3">
      <c r="F869" s="181"/>
      <c r="G869" s="182"/>
      <c r="H869" s="182"/>
      <c r="I869" s="182"/>
      <c r="J869" s="182"/>
      <c r="K869" s="182"/>
    </row>
    <row r="870" spans="6:11" x14ac:dyDescent="0.3">
      <c r="F870" s="181"/>
      <c r="G870" s="182"/>
      <c r="H870" s="182"/>
      <c r="I870" s="182"/>
      <c r="J870" s="182"/>
      <c r="K870" s="182"/>
    </row>
    <row r="871" spans="6:11" x14ac:dyDescent="0.3">
      <c r="F871" s="181"/>
      <c r="G871" s="182"/>
      <c r="H871" s="182"/>
      <c r="I871" s="182"/>
      <c r="J871" s="182"/>
      <c r="K871" s="182"/>
    </row>
    <row r="872" spans="6:11" x14ac:dyDescent="0.3">
      <c r="F872" s="181"/>
      <c r="G872" s="182"/>
      <c r="H872" s="182"/>
      <c r="I872" s="182"/>
      <c r="J872" s="182"/>
      <c r="K872" s="182"/>
    </row>
    <row r="873" spans="6:11" x14ac:dyDescent="0.3">
      <c r="F873" s="181"/>
      <c r="G873" s="182"/>
      <c r="H873" s="182"/>
      <c r="I873" s="182"/>
      <c r="J873" s="182"/>
      <c r="K873" s="182"/>
    </row>
    <row r="874" spans="6:11" x14ac:dyDescent="0.3">
      <c r="F874" s="181"/>
      <c r="G874" s="182"/>
      <c r="H874" s="182"/>
      <c r="I874" s="182"/>
      <c r="J874" s="182"/>
      <c r="K874" s="182"/>
    </row>
    <row r="875" spans="6:11" x14ac:dyDescent="0.3">
      <c r="F875" s="181"/>
      <c r="G875" s="182"/>
      <c r="H875" s="182"/>
      <c r="I875" s="182"/>
      <c r="J875" s="182"/>
      <c r="K875" s="182"/>
    </row>
    <row r="876" spans="6:11" x14ac:dyDescent="0.3">
      <c r="F876" s="181"/>
      <c r="G876" s="182"/>
      <c r="H876" s="182"/>
      <c r="I876" s="182"/>
      <c r="J876" s="182"/>
      <c r="K876" s="182"/>
    </row>
    <row r="877" spans="6:11" x14ac:dyDescent="0.3">
      <c r="F877" s="181"/>
      <c r="G877" s="182"/>
      <c r="H877" s="182"/>
      <c r="I877" s="182"/>
      <c r="J877" s="182"/>
      <c r="K877" s="182"/>
    </row>
    <row r="878" spans="6:11" x14ac:dyDescent="0.3">
      <c r="F878" s="181"/>
      <c r="G878" s="182"/>
      <c r="H878" s="182"/>
      <c r="I878" s="182"/>
      <c r="J878" s="182"/>
      <c r="K878" s="182"/>
    </row>
    <row r="879" spans="6:11" x14ac:dyDescent="0.3">
      <c r="F879" s="181"/>
      <c r="G879" s="182"/>
      <c r="H879" s="182"/>
      <c r="I879" s="182"/>
      <c r="J879" s="182"/>
      <c r="K879" s="182"/>
    </row>
    <row r="880" spans="6:11" x14ac:dyDescent="0.3">
      <c r="F880" s="181"/>
      <c r="G880" s="182"/>
      <c r="H880" s="182"/>
      <c r="I880" s="182"/>
      <c r="J880" s="182"/>
      <c r="K880" s="182"/>
    </row>
    <row r="881" spans="6:11" x14ac:dyDescent="0.3">
      <c r="F881" s="181"/>
      <c r="G881" s="182"/>
      <c r="H881" s="182"/>
      <c r="I881" s="182"/>
      <c r="J881" s="182"/>
      <c r="K881" s="182"/>
    </row>
    <row r="882" spans="6:11" x14ac:dyDescent="0.3">
      <c r="F882" s="181"/>
      <c r="G882" s="182"/>
      <c r="H882" s="182"/>
      <c r="I882" s="182"/>
      <c r="J882" s="182"/>
      <c r="K882" s="182"/>
    </row>
    <row r="883" spans="6:11" x14ac:dyDescent="0.3">
      <c r="F883" s="181"/>
      <c r="G883" s="182"/>
      <c r="H883" s="182"/>
      <c r="I883" s="182"/>
      <c r="J883" s="182"/>
      <c r="K883" s="182"/>
    </row>
    <row r="884" spans="6:11" x14ac:dyDescent="0.3">
      <c r="F884" s="181"/>
      <c r="G884" s="182"/>
      <c r="H884" s="182"/>
      <c r="I884" s="182"/>
      <c r="J884" s="182"/>
      <c r="K884" s="182"/>
    </row>
    <row r="885" spans="6:11" x14ac:dyDescent="0.3">
      <c r="F885" s="181"/>
      <c r="G885" s="182"/>
      <c r="H885" s="182"/>
      <c r="I885" s="182"/>
      <c r="J885" s="182"/>
      <c r="K885" s="182"/>
    </row>
    <row r="886" spans="6:11" x14ac:dyDescent="0.3">
      <c r="F886" s="181"/>
      <c r="G886" s="182"/>
      <c r="H886" s="182"/>
      <c r="I886" s="182"/>
      <c r="J886" s="182"/>
      <c r="K886" s="182"/>
    </row>
    <row r="887" spans="6:11" x14ac:dyDescent="0.3">
      <c r="F887" s="181"/>
      <c r="G887" s="182"/>
      <c r="H887" s="182"/>
      <c r="I887" s="182"/>
      <c r="J887" s="182"/>
      <c r="K887" s="182"/>
    </row>
    <row r="888" spans="6:11" x14ac:dyDescent="0.3">
      <c r="F888" s="181"/>
      <c r="G888" s="182"/>
      <c r="H888" s="182"/>
      <c r="I888" s="182"/>
      <c r="J888" s="182"/>
      <c r="K888" s="182"/>
    </row>
    <row r="889" spans="6:11" x14ac:dyDescent="0.3">
      <c r="F889" s="181"/>
      <c r="G889" s="182"/>
      <c r="H889" s="182"/>
      <c r="I889" s="182"/>
      <c r="J889" s="182"/>
      <c r="K889" s="182"/>
    </row>
    <row r="890" spans="6:11" x14ac:dyDescent="0.3">
      <c r="F890" s="181"/>
      <c r="G890" s="182"/>
      <c r="H890" s="182"/>
      <c r="I890" s="182"/>
      <c r="J890" s="182"/>
      <c r="K890" s="182"/>
    </row>
    <row r="891" spans="6:11" x14ac:dyDescent="0.3">
      <c r="F891" s="181"/>
      <c r="G891" s="182"/>
      <c r="H891" s="182"/>
      <c r="I891" s="182"/>
      <c r="J891" s="182"/>
      <c r="K891" s="182"/>
    </row>
    <row r="892" spans="6:11" x14ac:dyDescent="0.3">
      <c r="F892" s="181"/>
      <c r="G892" s="182"/>
      <c r="H892" s="182"/>
      <c r="I892" s="182"/>
      <c r="J892" s="182"/>
      <c r="K892" s="182"/>
    </row>
    <row r="893" spans="6:11" x14ac:dyDescent="0.3">
      <c r="F893" s="181"/>
      <c r="G893" s="182"/>
      <c r="H893" s="182"/>
      <c r="I893" s="182"/>
      <c r="J893" s="182"/>
      <c r="K893" s="182"/>
    </row>
    <row r="894" spans="6:11" x14ac:dyDescent="0.3">
      <c r="F894" s="181"/>
      <c r="G894" s="182"/>
      <c r="H894" s="182"/>
      <c r="I894" s="182"/>
      <c r="J894" s="182"/>
      <c r="K894" s="182"/>
    </row>
    <row r="895" spans="6:11" x14ac:dyDescent="0.3">
      <c r="F895" s="181"/>
      <c r="G895" s="182"/>
      <c r="H895" s="182"/>
      <c r="I895" s="182"/>
      <c r="J895" s="182"/>
      <c r="K895" s="182"/>
    </row>
    <row r="896" spans="6:11" x14ac:dyDescent="0.3">
      <c r="F896" s="181"/>
      <c r="G896" s="182"/>
      <c r="H896" s="182"/>
      <c r="I896" s="182"/>
      <c r="J896" s="182"/>
      <c r="K896" s="182"/>
    </row>
    <row r="897" spans="6:11" x14ac:dyDescent="0.3">
      <c r="F897" s="181"/>
      <c r="G897" s="182"/>
      <c r="H897" s="182"/>
      <c r="I897" s="182"/>
      <c r="J897" s="182"/>
      <c r="K897" s="182"/>
    </row>
    <row r="898" spans="6:11" x14ac:dyDescent="0.3">
      <c r="F898" s="181"/>
      <c r="G898" s="182"/>
      <c r="H898" s="182"/>
      <c r="I898" s="182"/>
      <c r="J898" s="182"/>
      <c r="K898" s="182"/>
    </row>
    <row r="899" spans="6:11" x14ac:dyDescent="0.3">
      <c r="F899" s="181"/>
      <c r="G899" s="182"/>
      <c r="H899" s="182"/>
      <c r="I899" s="182"/>
      <c r="J899" s="182"/>
      <c r="K899" s="182"/>
    </row>
    <row r="900" spans="6:11" x14ac:dyDescent="0.3">
      <c r="F900" s="181"/>
      <c r="G900" s="182"/>
      <c r="H900" s="182"/>
      <c r="I900" s="182"/>
      <c r="J900" s="182"/>
      <c r="K900" s="182"/>
    </row>
    <row r="901" spans="6:11" x14ac:dyDescent="0.3">
      <c r="F901" s="181"/>
      <c r="G901" s="182"/>
      <c r="H901" s="182"/>
      <c r="I901" s="182"/>
      <c r="J901" s="182"/>
      <c r="K901" s="182"/>
    </row>
    <row r="902" spans="6:11" x14ac:dyDescent="0.3">
      <c r="F902" s="181"/>
      <c r="G902" s="182"/>
      <c r="H902" s="182"/>
      <c r="I902" s="182"/>
      <c r="J902" s="182"/>
      <c r="K902" s="182"/>
    </row>
    <row r="903" spans="6:11" x14ac:dyDescent="0.3">
      <c r="F903" s="181"/>
      <c r="G903" s="182"/>
      <c r="H903" s="182"/>
      <c r="I903" s="182"/>
      <c r="J903" s="182"/>
      <c r="K903" s="182"/>
    </row>
    <row r="904" spans="6:11" x14ac:dyDescent="0.3">
      <c r="F904" s="181"/>
      <c r="G904" s="182"/>
      <c r="H904" s="182"/>
      <c r="I904" s="182"/>
      <c r="J904" s="182"/>
      <c r="K904" s="182"/>
    </row>
    <row r="905" spans="6:11" x14ac:dyDescent="0.3">
      <c r="F905" s="181"/>
      <c r="G905" s="182"/>
      <c r="H905" s="182"/>
      <c r="I905" s="182"/>
      <c r="J905" s="182"/>
      <c r="K905" s="182"/>
    </row>
    <row r="906" spans="6:11" x14ac:dyDescent="0.3">
      <c r="F906" s="181"/>
      <c r="G906" s="182"/>
      <c r="H906" s="182"/>
      <c r="I906" s="182"/>
      <c r="J906" s="182"/>
      <c r="K906" s="182"/>
    </row>
    <row r="907" spans="6:11" x14ac:dyDescent="0.3">
      <c r="F907" s="181"/>
      <c r="G907" s="182"/>
      <c r="H907" s="182"/>
      <c r="I907" s="182"/>
      <c r="J907" s="182"/>
      <c r="K907" s="182"/>
    </row>
    <row r="908" spans="6:11" x14ac:dyDescent="0.3">
      <c r="F908" s="181"/>
      <c r="G908" s="182"/>
      <c r="H908" s="182"/>
      <c r="I908" s="182"/>
      <c r="J908" s="182"/>
      <c r="K908" s="182"/>
    </row>
    <row r="909" spans="6:11" x14ac:dyDescent="0.3">
      <c r="F909" s="181"/>
      <c r="G909" s="182"/>
      <c r="H909" s="182"/>
      <c r="I909" s="182"/>
      <c r="J909" s="182"/>
      <c r="K909" s="182"/>
    </row>
    <row r="910" spans="6:11" x14ac:dyDescent="0.3">
      <c r="F910" s="181"/>
      <c r="G910" s="182"/>
      <c r="H910" s="182"/>
      <c r="I910" s="182"/>
      <c r="J910" s="182"/>
      <c r="K910" s="182"/>
    </row>
    <row r="911" spans="6:11" x14ac:dyDescent="0.3">
      <c r="F911" s="181"/>
      <c r="G911" s="182"/>
      <c r="H911" s="182"/>
      <c r="I911" s="182"/>
      <c r="J911" s="182"/>
      <c r="K911" s="182"/>
    </row>
    <row r="912" spans="6:11" x14ac:dyDescent="0.3">
      <c r="F912" s="181"/>
      <c r="G912" s="182"/>
      <c r="H912" s="182"/>
      <c r="I912" s="182"/>
      <c r="J912" s="182"/>
      <c r="K912" s="182"/>
    </row>
    <row r="913" spans="6:11" x14ac:dyDescent="0.3">
      <c r="F913" s="181"/>
      <c r="G913" s="182"/>
      <c r="H913" s="182"/>
      <c r="I913" s="182"/>
      <c r="J913" s="182"/>
      <c r="K913" s="182"/>
    </row>
    <row r="914" spans="6:11" x14ac:dyDescent="0.3">
      <c r="F914" s="181"/>
      <c r="G914" s="182"/>
      <c r="H914" s="182"/>
      <c r="I914" s="182"/>
      <c r="J914" s="182"/>
      <c r="K914" s="182"/>
    </row>
    <row r="915" spans="6:11" x14ac:dyDescent="0.3">
      <c r="F915" s="181"/>
      <c r="G915" s="182"/>
      <c r="H915" s="182"/>
      <c r="I915" s="182"/>
      <c r="J915" s="182"/>
      <c r="K915" s="182"/>
    </row>
    <row r="916" spans="6:11" x14ac:dyDescent="0.3">
      <c r="F916" s="181"/>
      <c r="G916" s="182"/>
      <c r="H916" s="182"/>
      <c r="I916" s="182"/>
      <c r="J916" s="182"/>
      <c r="K916" s="182"/>
    </row>
    <row r="917" spans="6:11" x14ac:dyDescent="0.3">
      <c r="F917" s="181"/>
      <c r="G917" s="182"/>
      <c r="H917" s="182"/>
      <c r="I917" s="182"/>
      <c r="J917" s="182"/>
      <c r="K917" s="182"/>
    </row>
    <row r="918" spans="6:11" x14ac:dyDescent="0.3">
      <c r="F918" s="181"/>
      <c r="G918" s="182"/>
      <c r="H918" s="182"/>
      <c r="I918" s="182"/>
      <c r="J918" s="182"/>
      <c r="K918" s="182"/>
    </row>
    <row r="919" spans="6:11" x14ac:dyDescent="0.3">
      <c r="F919" s="181"/>
      <c r="G919" s="182"/>
      <c r="H919" s="182"/>
      <c r="I919" s="182"/>
      <c r="J919" s="182"/>
      <c r="K919" s="182"/>
    </row>
    <row r="920" spans="6:11" x14ac:dyDescent="0.3">
      <c r="F920" s="181"/>
      <c r="G920" s="182"/>
      <c r="H920" s="182"/>
      <c r="I920" s="182"/>
      <c r="J920" s="182"/>
      <c r="K920" s="182"/>
    </row>
    <row r="921" spans="6:11" x14ac:dyDescent="0.3">
      <c r="F921" s="181"/>
      <c r="G921" s="182"/>
      <c r="H921" s="182"/>
      <c r="I921" s="182"/>
      <c r="J921" s="182"/>
      <c r="K921" s="182"/>
    </row>
    <row r="922" spans="6:11" x14ac:dyDescent="0.3">
      <c r="F922" s="181"/>
      <c r="G922" s="182"/>
      <c r="H922" s="182"/>
      <c r="I922" s="182"/>
      <c r="J922" s="182"/>
      <c r="K922" s="182"/>
    </row>
    <row r="923" spans="6:11" x14ac:dyDescent="0.3">
      <c r="F923" s="181"/>
      <c r="G923" s="182"/>
      <c r="H923" s="182"/>
      <c r="I923" s="182"/>
      <c r="J923" s="182"/>
      <c r="K923" s="182"/>
    </row>
    <row r="924" spans="6:11" x14ac:dyDescent="0.3">
      <c r="F924" s="181"/>
      <c r="G924" s="182"/>
      <c r="H924" s="182"/>
      <c r="I924" s="182"/>
      <c r="J924" s="182"/>
      <c r="K924" s="182"/>
    </row>
    <row r="925" spans="6:11" x14ac:dyDescent="0.3">
      <c r="F925" s="181"/>
      <c r="G925" s="182"/>
      <c r="H925" s="182"/>
      <c r="I925" s="182"/>
      <c r="J925" s="182"/>
      <c r="K925" s="182"/>
    </row>
    <row r="926" spans="6:11" x14ac:dyDescent="0.3">
      <c r="F926" s="181"/>
      <c r="G926" s="182"/>
      <c r="H926" s="182"/>
      <c r="I926" s="182"/>
      <c r="J926" s="182"/>
      <c r="K926" s="182"/>
    </row>
    <row r="927" spans="6:11" x14ac:dyDescent="0.3">
      <c r="F927" s="181"/>
      <c r="G927" s="182"/>
      <c r="H927" s="182"/>
      <c r="I927" s="182"/>
      <c r="J927" s="182"/>
      <c r="K927" s="182"/>
    </row>
    <row r="928" spans="6:11" x14ac:dyDescent="0.3">
      <c r="F928" s="181"/>
      <c r="G928" s="182"/>
      <c r="H928" s="182"/>
      <c r="I928" s="182"/>
      <c r="J928" s="182"/>
      <c r="K928" s="182"/>
    </row>
    <row r="929" spans="6:11" x14ac:dyDescent="0.3">
      <c r="F929" s="181"/>
      <c r="G929" s="182"/>
      <c r="H929" s="182"/>
      <c r="I929" s="182"/>
      <c r="J929" s="182"/>
      <c r="K929" s="182"/>
    </row>
    <row r="930" spans="6:11" x14ac:dyDescent="0.3">
      <c r="F930" s="181"/>
      <c r="G930" s="182"/>
      <c r="H930" s="182"/>
      <c r="I930" s="182"/>
      <c r="J930" s="182"/>
      <c r="K930" s="182"/>
    </row>
    <row r="931" spans="6:11" x14ac:dyDescent="0.3">
      <c r="F931" s="181"/>
      <c r="G931" s="182"/>
      <c r="H931" s="182"/>
      <c r="I931" s="182"/>
      <c r="J931" s="182"/>
      <c r="K931" s="182"/>
    </row>
    <row r="932" spans="6:11" x14ac:dyDescent="0.3">
      <c r="F932" s="181"/>
      <c r="G932" s="182"/>
      <c r="H932" s="182"/>
      <c r="I932" s="182"/>
      <c r="J932" s="182"/>
      <c r="K932" s="182"/>
    </row>
    <row r="933" spans="6:11" x14ac:dyDescent="0.3">
      <c r="F933" s="181"/>
      <c r="G933" s="182"/>
      <c r="H933" s="182"/>
      <c r="I933" s="182"/>
      <c r="J933" s="182"/>
      <c r="K933" s="182"/>
    </row>
    <row r="934" spans="6:11" x14ac:dyDescent="0.3">
      <c r="F934" s="181"/>
      <c r="G934" s="182"/>
      <c r="H934" s="182"/>
      <c r="I934" s="182"/>
      <c r="J934" s="182"/>
      <c r="K934" s="182"/>
    </row>
    <row r="935" spans="6:11" x14ac:dyDescent="0.3">
      <c r="F935" s="181"/>
      <c r="G935" s="182"/>
      <c r="H935" s="182"/>
      <c r="I935" s="182"/>
      <c r="J935" s="182"/>
      <c r="K935" s="182"/>
    </row>
    <row r="936" spans="6:11" x14ac:dyDescent="0.3">
      <c r="F936" s="181"/>
      <c r="G936" s="182"/>
      <c r="H936" s="182"/>
      <c r="I936" s="182"/>
      <c r="J936" s="182"/>
      <c r="K936" s="182"/>
    </row>
    <row r="937" spans="6:11" x14ac:dyDescent="0.3">
      <c r="F937" s="181"/>
      <c r="G937" s="182"/>
      <c r="H937" s="182"/>
      <c r="I937" s="182"/>
      <c r="J937" s="182"/>
      <c r="K937" s="182"/>
    </row>
    <row r="938" spans="6:11" x14ac:dyDescent="0.3">
      <c r="F938" s="181"/>
      <c r="G938" s="182"/>
      <c r="H938" s="182"/>
      <c r="I938" s="182"/>
      <c r="J938" s="182"/>
      <c r="K938" s="182"/>
    </row>
    <row r="939" spans="6:11" x14ac:dyDescent="0.3">
      <c r="F939" s="181"/>
      <c r="G939" s="182"/>
      <c r="H939" s="182"/>
      <c r="I939" s="182"/>
      <c r="J939" s="182"/>
      <c r="K939" s="182"/>
    </row>
    <row r="940" spans="6:11" x14ac:dyDescent="0.3">
      <c r="F940" s="181"/>
      <c r="G940" s="182"/>
      <c r="H940" s="182"/>
      <c r="I940" s="182"/>
      <c r="J940" s="182"/>
      <c r="K940" s="182"/>
    </row>
    <row r="941" spans="6:11" x14ac:dyDescent="0.3">
      <c r="F941" s="181"/>
      <c r="G941" s="182"/>
      <c r="H941" s="182"/>
      <c r="I941" s="182"/>
      <c r="J941" s="182"/>
      <c r="K941" s="182"/>
    </row>
    <row r="942" spans="6:11" x14ac:dyDescent="0.3">
      <c r="F942" s="181"/>
      <c r="G942" s="182"/>
      <c r="H942" s="182"/>
      <c r="I942" s="182"/>
      <c r="J942" s="182"/>
      <c r="K942" s="182"/>
    </row>
    <row r="943" spans="6:11" x14ac:dyDescent="0.3">
      <c r="F943" s="181"/>
      <c r="G943" s="182"/>
      <c r="H943" s="182"/>
      <c r="I943" s="182"/>
      <c r="J943" s="182"/>
      <c r="K943" s="182"/>
    </row>
    <row r="944" spans="6:11" x14ac:dyDescent="0.3">
      <c r="F944" s="181"/>
      <c r="G944" s="182"/>
      <c r="H944" s="182"/>
      <c r="I944" s="182"/>
      <c r="J944" s="182"/>
      <c r="K944" s="182"/>
    </row>
    <row r="945" spans="6:11" x14ac:dyDescent="0.3">
      <c r="F945" s="181"/>
      <c r="G945" s="182"/>
      <c r="H945" s="182"/>
      <c r="I945" s="182"/>
      <c r="J945" s="182"/>
      <c r="K945" s="182"/>
    </row>
    <row r="946" spans="6:11" x14ac:dyDescent="0.3">
      <c r="F946" s="181"/>
      <c r="G946" s="182"/>
      <c r="H946" s="182"/>
      <c r="I946" s="182"/>
      <c r="J946" s="182"/>
      <c r="K946" s="182"/>
    </row>
    <row r="947" spans="6:11" x14ac:dyDescent="0.3">
      <c r="F947" s="181"/>
      <c r="G947" s="182"/>
      <c r="H947" s="182"/>
      <c r="I947" s="182"/>
      <c r="J947" s="182"/>
      <c r="K947" s="182"/>
    </row>
    <row r="948" spans="6:11" x14ac:dyDescent="0.3">
      <c r="F948" s="181"/>
      <c r="G948" s="182"/>
      <c r="H948" s="182"/>
      <c r="I948" s="182"/>
      <c r="J948" s="182"/>
      <c r="K948" s="182"/>
    </row>
    <row r="949" spans="6:11" x14ac:dyDescent="0.3">
      <c r="F949" s="181"/>
      <c r="G949" s="182"/>
      <c r="H949" s="182"/>
      <c r="I949" s="182"/>
      <c r="J949" s="182"/>
      <c r="K949" s="182"/>
    </row>
    <row r="950" spans="6:11" x14ac:dyDescent="0.3">
      <c r="F950" s="181"/>
      <c r="G950" s="182"/>
      <c r="H950" s="182"/>
      <c r="I950" s="182"/>
      <c r="J950" s="182"/>
      <c r="K950" s="182"/>
    </row>
    <row r="951" spans="6:11" x14ac:dyDescent="0.3">
      <c r="F951" s="181"/>
      <c r="G951" s="182"/>
      <c r="H951" s="182"/>
      <c r="I951" s="182"/>
      <c r="J951" s="182"/>
      <c r="K951" s="182"/>
    </row>
    <row r="952" spans="6:11" x14ac:dyDescent="0.3">
      <c r="F952" s="181"/>
      <c r="G952" s="182"/>
      <c r="H952" s="182"/>
      <c r="I952" s="182"/>
      <c r="J952" s="182"/>
      <c r="K952" s="182"/>
    </row>
    <row r="953" spans="6:11" x14ac:dyDescent="0.3">
      <c r="F953" s="181"/>
      <c r="G953" s="182"/>
      <c r="H953" s="182"/>
      <c r="I953" s="182"/>
      <c r="J953" s="182"/>
      <c r="K953" s="182"/>
    </row>
    <row r="954" spans="6:11" x14ac:dyDescent="0.3">
      <c r="F954" s="181"/>
      <c r="G954" s="182"/>
      <c r="H954" s="182"/>
      <c r="I954" s="182"/>
      <c r="J954" s="182"/>
      <c r="K954" s="182"/>
    </row>
    <row r="955" spans="6:11" x14ac:dyDescent="0.3">
      <c r="F955" s="181"/>
      <c r="G955" s="182"/>
      <c r="H955" s="182"/>
      <c r="I955" s="182"/>
      <c r="J955" s="182"/>
      <c r="K955" s="182"/>
    </row>
    <row r="956" spans="6:11" x14ac:dyDescent="0.3">
      <c r="F956" s="181"/>
      <c r="G956" s="182"/>
      <c r="H956" s="182"/>
      <c r="I956" s="182"/>
      <c r="J956" s="182"/>
      <c r="K956" s="182"/>
    </row>
    <row r="957" spans="6:11" x14ac:dyDescent="0.3">
      <c r="F957" s="181"/>
      <c r="G957" s="182"/>
      <c r="H957" s="182"/>
      <c r="I957" s="182"/>
      <c r="J957" s="182"/>
      <c r="K957" s="182"/>
    </row>
    <row r="958" spans="6:11" x14ac:dyDescent="0.3">
      <c r="F958" s="181"/>
      <c r="G958" s="182"/>
      <c r="H958" s="182"/>
      <c r="I958" s="182"/>
      <c r="J958" s="182"/>
      <c r="K958" s="182"/>
    </row>
    <row r="959" spans="6:11" x14ac:dyDescent="0.3">
      <c r="F959" s="181"/>
      <c r="G959" s="182"/>
      <c r="H959" s="182"/>
      <c r="I959" s="182"/>
      <c r="J959" s="182"/>
      <c r="K959" s="182"/>
    </row>
    <row r="960" spans="6:11" x14ac:dyDescent="0.3">
      <c r="F960" s="181"/>
      <c r="G960" s="182"/>
      <c r="H960" s="182"/>
      <c r="I960" s="182"/>
      <c r="J960" s="182"/>
      <c r="K960" s="182"/>
    </row>
    <row r="961" spans="6:11" x14ac:dyDescent="0.3">
      <c r="F961" s="181"/>
      <c r="G961" s="182"/>
      <c r="H961" s="182"/>
      <c r="I961" s="182"/>
      <c r="J961" s="182"/>
      <c r="K961" s="182"/>
    </row>
    <row r="962" spans="6:11" x14ac:dyDescent="0.3">
      <c r="F962" s="181"/>
      <c r="G962" s="182"/>
      <c r="H962" s="182"/>
      <c r="I962" s="182"/>
      <c r="J962" s="182"/>
      <c r="K962" s="182"/>
    </row>
    <row r="963" spans="6:11" x14ac:dyDescent="0.3">
      <c r="F963" s="181"/>
      <c r="G963" s="182"/>
      <c r="H963" s="182"/>
      <c r="I963" s="182"/>
      <c r="J963" s="182"/>
      <c r="K963" s="182"/>
    </row>
    <row r="964" spans="6:11" x14ac:dyDescent="0.3">
      <c r="F964" s="181"/>
      <c r="G964" s="182"/>
      <c r="H964" s="182"/>
      <c r="I964" s="182"/>
      <c r="J964" s="182"/>
      <c r="K964" s="182"/>
    </row>
    <row r="965" spans="6:11" x14ac:dyDescent="0.3">
      <c r="F965" s="181"/>
      <c r="G965" s="182"/>
      <c r="H965" s="182"/>
      <c r="I965" s="182"/>
      <c r="J965" s="182"/>
      <c r="K965" s="182"/>
    </row>
    <row r="966" spans="6:11" x14ac:dyDescent="0.3">
      <c r="F966" s="181"/>
      <c r="G966" s="182"/>
      <c r="H966" s="182"/>
      <c r="I966" s="182"/>
      <c r="J966" s="182"/>
      <c r="K966" s="182"/>
    </row>
    <row r="967" spans="6:11" x14ac:dyDescent="0.3">
      <c r="F967" s="181"/>
      <c r="G967" s="182"/>
      <c r="H967" s="182"/>
      <c r="I967" s="182"/>
      <c r="J967" s="182"/>
      <c r="K967" s="182"/>
    </row>
    <row r="968" spans="6:11" x14ac:dyDescent="0.3">
      <c r="F968" s="181"/>
      <c r="G968" s="182"/>
      <c r="H968" s="182"/>
      <c r="I968" s="182"/>
      <c r="J968" s="182"/>
      <c r="K968" s="182"/>
    </row>
    <row r="969" spans="6:11" x14ac:dyDescent="0.3">
      <c r="F969" s="181"/>
      <c r="G969" s="182"/>
      <c r="H969" s="182"/>
      <c r="I969" s="182"/>
      <c r="J969" s="182"/>
      <c r="K969" s="182"/>
    </row>
    <row r="970" spans="6:11" x14ac:dyDescent="0.3">
      <c r="F970" s="181"/>
      <c r="G970" s="182"/>
      <c r="H970" s="182"/>
      <c r="I970" s="182"/>
      <c r="J970" s="182"/>
      <c r="K970" s="182"/>
    </row>
    <row r="971" spans="6:11" x14ac:dyDescent="0.3">
      <c r="F971" s="181"/>
      <c r="G971" s="182"/>
      <c r="H971" s="182"/>
      <c r="I971" s="182"/>
      <c r="J971" s="182"/>
      <c r="K971" s="182"/>
    </row>
    <row r="972" spans="6:11" x14ac:dyDescent="0.3">
      <c r="F972" s="181"/>
      <c r="G972" s="182"/>
      <c r="H972" s="182"/>
      <c r="I972" s="182"/>
      <c r="J972" s="182"/>
      <c r="K972" s="182"/>
    </row>
    <row r="973" spans="6:11" x14ac:dyDescent="0.3">
      <c r="F973" s="181"/>
      <c r="G973" s="182"/>
      <c r="H973" s="182"/>
      <c r="I973" s="182"/>
      <c r="J973" s="182"/>
      <c r="K973" s="182"/>
    </row>
    <row r="974" spans="6:11" x14ac:dyDescent="0.3">
      <c r="F974" s="181"/>
      <c r="G974" s="182"/>
      <c r="H974" s="182"/>
      <c r="I974" s="182"/>
      <c r="J974" s="182"/>
      <c r="K974" s="182"/>
    </row>
    <row r="975" spans="6:11" x14ac:dyDescent="0.3">
      <c r="F975" s="181"/>
      <c r="G975" s="182"/>
      <c r="H975" s="182"/>
      <c r="I975" s="182"/>
      <c r="J975" s="182"/>
      <c r="K975" s="182"/>
    </row>
    <row r="976" spans="6:11" x14ac:dyDescent="0.3">
      <c r="F976" s="181"/>
      <c r="G976" s="182"/>
      <c r="H976" s="182"/>
      <c r="I976" s="182"/>
      <c r="J976" s="182"/>
      <c r="K976" s="182"/>
    </row>
    <row r="977" spans="6:11" x14ac:dyDescent="0.3">
      <c r="F977" s="181"/>
      <c r="G977" s="182"/>
      <c r="H977" s="182"/>
      <c r="I977" s="182"/>
      <c r="J977" s="182"/>
      <c r="K977" s="182"/>
    </row>
    <row r="978" spans="6:11" x14ac:dyDescent="0.3">
      <c r="F978" s="181"/>
      <c r="G978" s="182"/>
      <c r="H978" s="182"/>
      <c r="I978" s="182"/>
      <c r="J978" s="182"/>
      <c r="K978" s="182"/>
    </row>
    <row r="979" spans="6:11" x14ac:dyDescent="0.3">
      <c r="F979" s="181"/>
      <c r="G979" s="182"/>
      <c r="H979" s="182"/>
      <c r="I979" s="182"/>
      <c r="J979" s="182"/>
      <c r="K979" s="182"/>
    </row>
    <row r="980" spans="6:11" x14ac:dyDescent="0.3">
      <c r="F980" s="181"/>
      <c r="G980" s="182"/>
      <c r="H980" s="182"/>
      <c r="I980" s="182"/>
      <c r="J980" s="182"/>
      <c r="K980" s="182"/>
    </row>
    <row r="981" spans="6:11" x14ac:dyDescent="0.3">
      <c r="F981" s="181"/>
      <c r="G981" s="182"/>
      <c r="H981" s="182"/>
      <c r="I981" s="182"/>
      <c r="J981" s="182"/>
      <c r="K981" s="182"/>
    </row>
    <row r="982" spans="6:11" x14ac:dyDescent="0.3">
      <c r="F982" s="181"/>
      <c r="G982" s="182"/>
      <c r="H982" s="182"/>
      <c r="I982" s="182"/>
      <c r="J982" s="182"/>
      <c r="K982" s="182"/>
    </row>
    <row r="983" spans="6:11" x14ac:dyDescent="0.3">
      <c r="F983" s="181"/>
      <c r="G983" s="182"/>
      <c r="H983" s="182"/>
      <c r="I983" s="182"/>
      <c r="J983" s="182"/>
      <c r="K983" s="182"/>
    </row>
    <row r="984" spans="6:11" x14ac:dyDescent="0.3">
      <c r="F984" s="181"/>
      <c r="G984" s="182"/>
      <c r="H984" s="182"/>
      <c r="I984" s="182"/>
      <c r="J984" s="182"/>
      <c r="K984" s="182"/>
    </row>
    <row r="985" spans="6:11" x14ac:dyDescent="0.3">
      <c r="F985" s="181"/>
      <c r="G985" s="182"/>
      <c r="H985" s="182"/>
      <c r="I985" s="182"/>
      <c r="J985" s="182"/>
      <c r="K985" s="182"/>
    </row>
    <row r="986" spans="6:11" x14ac:dyDescent="0.3">
      <c r="F986" s="181"/>
      <c r="G986" s="182"/>
      <c r="H986" s="182"/>
      <c r="I986" s="182"/>
      <c r="J986" s="182"/>
      <c r="K986" s="182"/>
    </row>
    <row r="987" spans="6:11" x14ac:dyDescent="0.3">
      <c r="F987" s="181"/>
      <c r="G987" s="182"/>
      <c r="H987" s="182"/>
      <c r="I987" s="182"/>
      <c r="J987" s="182"/>
      <c r="K987" s="182"/>
    </row>
    <row r="988" spans="6:11" x14ac:dyDescent="0.3">
      <c r="F988" s="181"/>
      <c r="G988" s="182"/>
      <c r="H988" s="182"/>
      <c r="I988" s="182"/>
      <c r="J988" s="182"/>
      <c r="K988" s="182"/>
    </row>
    <row r="989" spans="6:11" x14ac:dyDescent="0.3">
      <c r="F989" s="181"/>
      <c r="G989" s="182"/>
      <c r="H989" s="182"/>
      <c r="I989" s="182"/>
      <c r="J989" s="182"/>
      <c r="K989" s="182"/>
    </row>
    <row r="990" spans="6:11" x14ac:dyDescent="0.3">
      <c r="F990" s="181"/>
      <c r="G990" s="182"/>
      <c r="H990" s="182"/>
      <c r="I990" s="182"/>
      <c r="J990" s="182"/>
      <c r="K990" s="182"/>
    </row>
    <row r="991" spans="6:11" x14ac:dyDescent="0.3">
      <c r="F991" s="181"/>
      <c r="G991" s="182"/>
      <c r="H991" s="182"/>
      <c r="I991" s="182"/>
      <c r="J991" s="182"/>
      <c r="K991" s="182"/>
    </row>
    <row r="992" spans="6:11" x14ac:dyDescent="0.3">
      <c r="F992" s="181"/>
      <c r="G992" s="182"/>
      <c r="H992" s="182"/>
      <c r="I992" s="182"/>
      <c r="J992" s="182"/>
      <c r="K992" s="182"/>
    </row>
    <row r="993" spans="6:11" x14ac:dyDescent="0.3">
      <c r="F993" s="181"/>
      <c r="G993" s="182"/>
      <c r="H993" s="182"/>
      <c r="I993" s="182"/>
      <c r="J993" s="182"/>
      <c r="K993" s="182"/>
    </row>
    <row r="994" spans="6:11" x14ac:dyDescent="0.3">
      <c r="F994" s="181"/>
      <c r="G994" s="182"/>
      <c r="H994" s="182"/>
      <c r="I994" s="182"/>
      <c r="J994" s="182"/>
      <c r="K994" s="182"/>
    </row>
    <row r="995" spans="6:11" x14ac:dyDescent="0.3">
      <c r="F995" s="181"/>
      <c r="G995" s="182"/>
      <c r="H995" s="182"/>
      <c r="I995" s="182"/>
      <c r="J995" s="182"/>
      <c r="K995" s="182"/>
    </row>
    <row r="996" spans="6:11" x14ac:dyDescent="0.3">
      <c r="F996" s="181"/>
      <c r="G996" s="182"/>
      <c r="H996" s="182"/>
      <c r="I996" s="182"/>
      <c r="J996" s="182"/>
      <c r="K996" s="182"/>
    </row>
    <row r="997" spans="6:11" x14ac:dyDescent="0.3">
      <c r="F997" s="181"/>
      <c r="G997" s="182"/>
      <c r="H997" s="182"/>
      <c r="I997" s="182"/>
      <c r="J997" s="182"/>
      <c r="K997" s="182"/>
    </row>
    <row r="998" spans="6:11" x14ac:dyDescent="0.3">
      <c r="F998" s="181"/>
      <c r="G998" s="182"/>
      <c r="H998" s="182"/>
      <c r="I998" s="182"/>
      <c r="J998" s="182"/>
      <c r="K998" s="182"/>
    </row>
    <row r="999" spans="6:11" x14ac:dyDescent="0.3">
      <c r="F999" s="181"/>
      <c r="G999" s="182"/>
      <c r="H999" s="182"/>
      <c r="I999" s="182"/>
      <c r="J999" s="182"/>
      <c r="K999" s="182"/>
    </row>
    <row r="1000" spans="6:11" x14ac:dyDescent="0.3">
      <c r="F1000" s="181"/>
      <c r="G1000" s="182"/>
      <c r="H1000" s="182"/>
      <c r="I1000" s="182"/>
      <c r="J1000" s="182"/>
      <c r="K1000" s="182"/>
    </row>
  </sheetData>
  <mergeCells count="18">
    <mergeCell ref="F18:H18"/>
    <mergeCell ref="A6:D6"/>
    <mergeCell ref="F6:H6"/>
    <mergeCell ref="N6:R6"/>
    <mergeCell ref="B7:D7"/>
    <mergeCell ref="N7:R7"/>
    <mergeCell ref="A11:D11"/>
    <mergeCell ref="A12:D12"/>
    <mergeCell ref="F14:H14"/>
    <mergeCell ref="F15:L15"/>
    <mergeCell ref="F17:L17"/>
    <mergeCell ref="T10:U10"/>
    <mergeCell ref="A2:R2"/>
    <mergeCell ref="A4:D4"/>
    <mergeCell ref="F4:L4"/>
    <mergeCell ref="N4:R4"/>
    <mergeCell ref="A5:D5"/>
    <mergeCell ref="F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Model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Yuping Wang</dc:creator>
  <cp:lastModifiedBy>Muhammad ilyas434</cp:lastModifiedBy>
  <dcterms:created xsi:type="dcterms:W3CDTF">2019-03-04T05:38:34Z</dcterms:created>
  <dcterms:modified xsi:type="dcterms:W3CDTF">2022-01-02T18:04:44Z</dcterms:modified>
</cp:coreProperties>
</file>